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/>
  <xr:revisionPtr revIDLastSave="0" documentId="13_ncr:1_{B860656E-41D7-4181-B790-8599F6016D01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Rekapitulace stavby" sheetId="1" r:id="rId1"/>
    <sheet name="D.1.1.1 - Montáž a dodávk..." sheetId="2" r:id="rId2"/>
  </sheets>
  <definedNames>
    <definedName name="_xlnm._FilterDatabase" localSheetId="1" hidden="1">'D.1.1.1 - Montáž a dodávk...'!$C$119:$K$187</definedName>
    <definedName name="_xlnm.Print_Titles" localSheetId="1">'D.1.1.1 - Montáž a dodávk...'!$119:$119</definedName>
    <definedName name="_xlnm.Print_Titles" localSheetId="0">'Rekapitulace stavby'!$92:$92</definedName>
    <definedName name="_xlnm.Print_Area" localSheetId="1">'D.1.1.1 - Montáž a dodávk...'!$C$4:$J$76,'D.1.1.1 - Montáž a dodávk...'!$C$82:$J$101,'D.1.1.1 - Montáž a dodávk...'!$C$107:$K$187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117" i="2" s="1"/>
  <c r="J23" i="2"/>
  <c r="J21" i="2"/>
  <c r="E21" i="2"/>
  <c r="J91" i="2" s="1"/>
  <c r="J20" i="2"/>
  <c r="J18" i="2"/>
  <c r="E18" i="2"/>
  <c r="F117" i="2" s="1"/>
  <c r="J17" i="2"/>
  <c r="J15" i="2"/>
  <c r="E15" i="2"/>
  <c r="F91" i="2" s="1"/>
  <c r="J14" i="2"/>
  <c r="J12" i="2"/>
  <c r="J89" i="2"/>
  <c r="E7" i="2"/>
  <c r="E110" i="2"/>
  <c r="L90" i="1"/>
  <c r="AM90" i="1"/>
  <c r="AM89" i="1"/>
  <c r="L89" i="1"/>
  <c r="AM87" i="1"/>
  <c r="L87" i="1"/>
  <c r="L85" i="1"/>
  <c r="L84" i="1"/>
  <c r="BK181" i="2"/>
  <c r="BK139" i="2"/>
  <c r="J160" i="2"/>
  <c r="BK125" i="2"/>
  <c r="J135" i="2"/>
  <c r="J168" i="2"/>
  <c r="BK170" i="2"/>
  <c r="BK131" i="2"/>
  <c r="J166" i="2"/>
  <c r="BK127" i="2"/>
  <c r="J170" i="2"/>
  <c r="BK129" i="2"/>
  <c r="J147" i="2"/>
  <c r="J156" i="2"/>
  <c r="J127" i="2"/>
  <c r="J158" i="2"/>
  <c r="BK137" i="2"/>
  <c r="J181" i="2"/>
  <c r="J139" i="2"/>
  <c r="BK185" i="2"/>
  <c r="J174" i="2"/>
  <c r="BK135" i="2"/>
  <c r="J137" i="2"/>
  <c r="J185" i="2"/>
  <c r="BK141" i="2"/>
  <c r="J179" i="2"/>
  <c r="BK143" i="2"/>
  <c r="BK174" i="2"/>
  <c r="BK154" i="2"/>
  <c r="J162" i="2"/>
  <c r="BK145" i="2"/>
  <c r="J172" i="2"/>
  <c r="BK179" i="2"/>
  <c r="BK123" i="2"/>
  <c r="BK168" i="2"/>
  <c r="J129" i="2"/>
  <c r="BK162" i="2"/>
  <c r="BK166" i="2"/>
  <c r="J143" i="2"/>
  <c r="J152" i="2"/>
  <c r="J123" i="2"/>
  <c r="BK147" i="2"/>
  <c r="BK133" i="2"/>
  <c r="BK150" i="2"/>
  <c r="BK158" i="2"/>
  <c r="BK177" i="2"/>
  <c r="J141" i="2"/>
  <c r="J131" i="2"/>
  <c r="BK160" i="2"/>
  <c r="J154" i="2"/>
  <c r="BK172" i="2"/>
  <c r="J133" i="2"/>
  <c r="J177" i="2"/>
  <c r="J150" i="2"/>
  <c r="BK152" i="2"/>
  <c r="BK164" i="2"/>
  <c r="J125" i="2"/>
  <c r="BK156" i="2"/>
  <c r="J145" i="2"/>
  <c r="J164" i="2"/>
  <c r="AS94" i="1"/>
  <c r="R149" i="2" l="1"/>
  <c r="P149" i="2"/>
  <c r="BK122" i="2"/>
  <c r="T149" i="2"/>
  <c r="R122" i="2"/>
  <c r="BK176" i="2"/>
  <c r="J176" i="2"/>
  <c r="J100" i="2" s="1"/>
  <c r="BK149" i="2"/>
  <c r="J149" i="2" s="1"/>
  <c r="J99" i="2" s="1"/>
  <c r="P176" i="2"/>
  <c r="T122" i="2"/>
  <c r="T121" i="2"/>
  <c r="T120" i="2"/>
  <c r="R176" i="2"/>
  <c r="P122" i="2"/>
  <c r="P121" i="2" s="1"/>
  <c r="P120" i="2" s="1"/>
  <c r="AU95" i="1" s="1"/>
  <c r="AU94" i="1" s="1"/>
  <c r="T176" i="2"/>
  <c r="F92" i="2"/>
  <c r="J116" i="2"/>
  <c r="BE123" i="2"/>
  <c r="BE125" i="2"/>
  <c r="BE131" i="2"/>
  <c r="BE135" i="2"/>
  <c r="BE162" i="2"/>
  <c r="BE170" i="2"/>
  <c r="BE177" i="2"/>
  <c r="BE181" i="2"/>
  <c r="BE185" i="2"/>
  <c r="E85" i="2"/>
  <c r="F116" i="2"/>
  <c r="BE129" i="2"/>
  <c r="BE160" i="2"/>
  <c r="J114" i="2"/>
  <c r="BE133" i="2"/>
  <c r="BE139" i="2"/>
  <c r="BE145" i="2"/>
  <c r="BE154" i="2"/>
  <c r="J92" i="2"/>
  <c r="BE143" i="2"/>
  <c r="BE147" i="2"/>
  <c r="BE166" i="2"/>
  <c r="BE174" i="2"/>
  <c r="BE150" i="2"/>
  <c r="BE158" i="2"/>
  <c r="BE164" i="2"/>
  <c r="BE172" i="2"/>
  <c r="BE127" i="2"/>
  <c r="BE137" i="2"/>
  <c r="BE141" i="2"/>
  <c r="BE152" i="2"/>
  <c r="BE156" i="2"/>
  <c r="BE168" i="2"/>
  <c r="BE179" i="2"/>
  <c r="F36" i="2"/>
  <c r="BC95" i="1" s="1"/>
  <c r="BC94" i="1" s="1"/>
  <c r="AY94" i="1" s="1"/>
  <c r="F34" i="2"/>
  <c r="BA95" i="1" s="1"/>
  <c r="BA94" i="1" s="1"/>
  <c r="AW94" i="1" s="1"/>
  <c r="AK30" i="1" s="1"/>
  <c r="F37" i="2"/>
  <c r="BD95" i="1" s="1"/>
  <c r="BD94" i="1" s="1"/>
  <c r="W33" i="1" s="1"/>
  <c r="J34" i="2"/>
  <c r="AW95" i="1" s="1"/>
  <c r="F35" i="2"/>
  <c r="BB95" i="1" s="1"/>
  <c r="BB94" i="1" s="1"/>
  <c r="W31" i="1" s="1"/>
  <c r="R121" i="2" l="1"/>
  <c r="R120" i="2"/>
  <c r="BK121" i="2"/>
  <c r="J121" i="2"/>
  <c r="J97" i="2"/>
  <c r="J122" i="2"/>
  <c r="J98" i="2"/>
  <c r="W32" i="1"/>
  <c r="AX94" i="1"/>
  <c r="J33" i="2"/>
  <c r="AV95" i="1" s="1"/>
  <c r="AT95" i="1" s="1"/>
  <c r="W30" i="1"/>
  <c r="F33" i="2"/>
  <c r="AZ95" i="1" s="1"/>
  <c r="AZ94" i="1" s="1"/>
  <c r="W29" i="1" s="1"/>
  <c r="BK120" i="2" l="1"/>
  <c r="J120" i="2"/>
  <c r="J96" i="2"/>
  <c r="AV94" i="1"/>
  <c r="AK29" i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<sst xmlns="http://schemas.openxmlformats.org/spreadsheetml/2006/main" count="867" uniqueCount="236">
  <si>
    <t>Export Komplet</t>
  </si>
  <si>
    <t/>
  </si>
  <si>
    <t>2.0</t>
  </si>
  <si>
    <t>ZAMOK</t>
  </si>
  <si>
    <t>False</t>
  </si>
  <si>
    <t>{9f0f34f5-1de1-415b-b0e8-b77d8f6e2744}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</si>
  <si>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</si>
  <si>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</si>
  <si>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</si>
  <si>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</si>
  <si>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</si>
  <si>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</si>
  <si>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</si>
  <si>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</si>
  <si>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21009_01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</si>
  <si>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</si>
  <si>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</si>
  <si>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UČEBEN PŘÍRODOVĚNÝCH UČEBEN - OSTATNÍ VÝROBKY</t>
  </si>
  <si>
    <t>KSO:</t>
  </si>
  <si>
    <t>CC-CZ:</t>
  </si>
  <si>
    <t>Místo:</t>
  </si>
  <si>
    <t xml:space="preserve"> </t>
  </si>
  <si>
    <t>Datum:</t>
  </si>
  <si>
    <t>12. 6. 2023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</si>
  <si>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</si>
  <si>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</si>
  <si>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</si>
  <si>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</si>
  <si>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</si>
  <si>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</si>
  <si>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</si>
  <si>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</si>
  <si>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</si>
  <si>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</si>
  <si>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</si>
  <si>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</si>
  <si>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</si>
  <si>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</si>
  <si>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</si>
  <si>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</si>
  <si>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</si>
  <si>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</si>
  <si>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</si>
  <si>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</si>
  <si>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</si>
  <si>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</si>
  <si>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</si>
  <si>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</si>
  <si>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</si>
  <si>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</si>
  <si>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</si>
  <si>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</si>
  <si>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</si>
  <si>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</si>
  <si>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</si>
  <si>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</si>
  <si>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</si>
  <si>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</si>
  <si>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</si>
  <si>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</si>
  <si>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</si>
  <si>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</si>
  <si>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</si>
  <si>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</si>
  <si>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</si>
  <si>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</si>
  <si>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</si>
  <si>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</si>
  <si>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</si>
  <si>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</si>
  <si>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</si>
  <si>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</si>
  <si>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</si>
  <si>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</si>
  <si>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</si>
  <si>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</si>
  <si>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</si>
  <si>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</si>
  <si>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D.1.1.1</t>
  </si>
  <si>
    <t>Montáž a dodávka ostatních výrobků</t>
  </si>
  <si>
    <t>STA</t>
  </si>
  <si>
    <t>1</t>
  </si>
  <si>
    <t>{860b32da-32f5-4726-bce5-30a2d098e2ae}</t>
  </si>
  <si>
    <t>2</t>
  </si>
  <si>
    <t>KRYCÍ LIST SOUPISU PRACÍ</t>
  </si>
  <si>
    <t>Objekt:</t>
  </si>
  <si>
    <t>D.1.1.1 - Montáž a dodávka ostatních výrobků</t>
  </si>
  <si>
    <t>Gymnázium Jiřího z Poděbrad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</si>
  <si>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</si>
  <si>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</si>
  <si>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</si>
  <si>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</si>
  <si>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</si>
  <si>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</si>
  <si>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766 - BIOLOGIE - D.1.1.07 výpis ostatních výrobků</t>
  </si>
  <si>
    <t xml:space="preserve">    766-01 - FYZIKA - D.1.1.07 výpis ostatních výrobků</t>
  </si>
  <si>
    <t xml:space="preserve">    766-02 - OSTATNÍ VÝROBKY - D.1.1.07 výpis ostatních výrobků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</si>
  <si>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</si>
  <si>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</si>
  <si>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</si>
  <si>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</si>
  <si>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</si>
  <si>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</si>
  <si>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</si>
  <si>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</si>
  <si>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</si>
  <si>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</si>
  <si>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</si>
  <si>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</si>
  <si>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</si>
  <si>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</si>
  <si>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</si>
  <si>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</si>
  <si>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</si>
  <si>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BIOLOGIE - D.1.1.07 výpis ostatních výrobků</t>
  </si>
  <si>
    <t>K</t>
  </si>
  <si>
    <t>B01</t>
  </si>
  <si>
    <t>Demonstrační stůl učitele</t>
  </si>
  <si>
    <t>kus</t>
  </si>
  <si>
    <t>16</t>
  </si>
  <si>
    <t>1773068941</t>
  </si>
  <si>
    <t>PP</t>
  </si>
  <si>
    <t>B02</t>
  </si>
  <si>
    <t>Katedra</t>
  </si>
  <si>
    <t>-995063872</t>
  </si>
  <si>
    <t>3</t>
  </si>
  <si>
    <t>B03</t>
  </si>
  <si>
    <t>Stůl studentský</t>
  </si>
  <si>
    <t>-370029721</t>
  </si>
  <si>
    <t>4</t>
  </si>
  <si>
    <t>B04</t>
  </si>
  <si>
    <t>Židle učitele</t>
  </si>
  <si>
    <t>-1293093273</t>
  </si>
  <si>
    <t>5</t>
  </si>
  <si>
    <t>B05</t>
  </si>
  <si>
    <t>Židle studentská</t>
  </si>
  <si>
    <t>1007946680</t>
  </si>
  <si>
    <t>6</t>
  </si>
  <si>
    <t>B06</t>
  </si>
  <si>
    <t>Skříň a přírodniny</t>
  </si>
  <si>
    <t>1779855248</t>
  </si>
  <si>
    <t>7</t>
  </si>
  <si>
    <t>B07</t>
  </si>
  <si>
    <t>Skříň na mikroskopy</t>
  </si>
  <si>
    <t>-288461679</t>
  </si>
  <si>
    <t>8</t>
  </si>
  <si>
    <t>B08</t>
  </si>
  <si>
    <t>Skříň</t>
  </si>
  <si>
    <t>-954299310</t>
  </si>
  <si>
    <t>9</t>
  </si>
  <si>
    <t>B09</t>
  </si>
  <si>
    <t>Nástěnná skříňka</t>
  </si>
  <si>
    <t>-1241013340</t>
  </si>
  <si>
    <t>10</t>
  </si>
  <si>
    <t>Montaz</t>
  </si>
  <si>
    <t>Doprava. usazení a montáž na místě</t>
  </si>
  <si>
    <t>-719239769</t>
  </si>
  <si>
    <t>11</t>
  </si>
  <si>
    <t>B10</t>
  </si>
  <si>
    <t>Sestava tabule</t>
  </si>
  <si>
    <t>224573771</t>
  </si>
  <si>
    <t>12</t>
  </si>
  <si>
    <t>B11</t>
  </si>
  <si>
    <t>Interaktivní displej</t>
  </si>
  <si>
    <t>-1899308161</t>
  </si>
  <si>
    <t>13</t>
  </si>
  <si>
    <t>Montaz2</t>
  </si>
  <si>
    <t>Montáž a instalace interaktivní sestavy s tabulí</t>
  </si>
  <si>
    <t>kpl</t>
  </si>
  <si>
    <t>-727483801</t>
  </si>
  <si>
    <t>766-01</t>
  </si>
  <si>
    <t>FYZIKA - D.1.1.07 výpis ostatních výrobků</t>
  </si>
  <si>
    <t>14</t>
  </si>
  <si>
    <t>F01</t>
  </si>
  <si>
    <t>Demonstační stůl učitele</t>
  </si>
  <si>
    <t>-221485262</t>
  </si>
  <si>
    <t>F02</t>
  </si>
  <si>
    <t>292668955</t>
  </si>
  <si>
    <t>F03</t>
  </si>
  <si>
    <t>-2055630562</t>
  </si>
  <si>
    <t>17</t>
  </si>
  <si>
    <t>F04</t>
  </si>
  <si>
    <t>-1876705384</t>
  </si>
  <si>
    <t>18</t>
  </si>
  <si>
    <t>F05</t>
  </si>
  <si>
    <t>103477113</t>
  </si>
  <si>
    <t>19</t>
  </si>
  <si>
    <t>F06</t>
  </si>
  <si>
    <t>Skříňová sestava</t>
  </si>
  <si>
    <t>plkus</t>
  </si>
  <si>
    <t>1489724609</t>
  </si>
  <si>
    <t>20</t>
  </si>
  <si>
    <t>F07</t>
  </si>
  <si>
    <t>Skříňka pod dřez</t>
  </si>
  <si>
    <t>-788309036</t>
  </si>
  <si>
    <t>F11</t>
  </si>
  <si>
    <t>Nástěnka 90x60</t>
  </si>
  <si>
    <t>-349634520</t>
  </si>
  <si>
    <t>22</t>
  </si>
  <si>
    <t>F12</t>
  </si>
  <si>
    <t>Nástěnka 200x100</t>
  </si>
  <si>
    <t>827666010</t>
  </si>
  <si>
    <t>23</t>
  </si>
  <si>
    <t>Montaz3</t>
  </si>
  <si>
    <t>Doprava, usazení a montáž na místě</t>
  </si>
  <si>
    <t>1907703196</t>
  </si>
  <si>
    <t>24</t>
  </si>
  <si>
    <t>F08</t>
  </si>
  <si>
    <t>-1632168684</t>
  </si>
  <si>
    <t>25</t>
  </si>
  <si>
    <t>F09</t>
  </si>
  <si>
    <t>57054686</t>
  </si>
  <si>
    <t>26</t>
  </si>
  <si>
    <t>Montaz4</t>
  </si>
  <si>
    <t>898584075</t>
  </si>
  <si>
    <t>766-02</t>
  </si>
  <si>
    <t>OSTATNÍ VÝROBKY - D.1.1.07 výpis ostatních výrobků</t>
  </si>
  <si>
    <t>27</t>
  </si>
  <si>
    <t>O01</t>
  </si>
  <si>
    <t>Interiérové žaluzie vč. montáže</t>
  </si>
  <si>
    <t>154930746</t>
  </si>
  <si>
    <t>28</t>
  </si>
  <si>
    <t>O02</t>
  </si>
  <si>
    <t>Mobilní schodišťová plošina, schodolez typ s obsluhou</t>
  </si>
  <si>
    <t>-1956474569</t>
  </si>
  <si>
    <t>29</t>
  </si>
  <si>
    <t>R12</t>
  </si>
  <si>
    <t>Dodávka odpadkového koše - vyskakovací</t>
  </si>
  <si>
    <t>1260975456</t>
  </si>
  <si>
    <t>VV</t>
  </si>
  <si>
    <t>Tabulka objektů 12</t>
  </si>
  <si>
    <t>30</t>
  </si>
  <si>
    <t>R13</t>
  </si>
  <si>
    <t>2082011435</t>
  </si>
  <si>
    <t>"tabulka objektů" 1</t>
  </si>
  <si>
    <t xml:space="preserve">Lékárnička chemie - dle popisu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</si>
</sst>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S49" sqref="S4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9" t="s">
        <v>14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8"/>
      <c r="BE5" s="186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90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8"/>
      <c r="BE6" s="187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7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87"/>
      <c r="BS8" s="15" t="s">
        <v>6</v>
      </c>
    </row>
    <row r="9" spans="1:74" ht="14.45" customHeight="1">
      <c r="B9" s="18"/>
      <c r="AR9" s="18"/>
      <c r="BE9" s="187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87"/>
      <c r="BS10" s="15" t="s">
        <v>6</v>
      </c>
    </row>
    <row r="11" spans="1:74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187"/>
      <c r="BS11" s="15" t="s">
        <v>6</v>
      </c>
    </row>
    <row r="12" spans="1:74" ht="6.95" customHeight="1">
      <c r="B12" s="18"/>
      <c r="AR12" s="18"/>
      <c r="BE12" s="187"/>
      <c r="BS12" s="15" t="s">
        <v>6</v>
      </c>
    </row>
    <row r="13" spans="1:74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187"/>
      <c r="BS13" s="15" t="s">
        <v>6</v>
      </c>
    </row>
    <row r="14" spans="1:74" ht="12.75">
      <c r="B14" s="18"/>
      <c r="E14" s="191" t="s">
        <v>28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5" t="s">
        <v>26</v>
      </c>
      <c r="AN14" s="27" t="s">
        <v>28</v>
      </c>
      <c r="AR14" s="18"/>
      <c r="BE14" s="187"/>
      <c r="BS14" s="15" t="s">
        <v>6</v>
      </c>
    </row>
    <row r="15" spans="1:74" ht="6.95" customHeight="1">
      <c r="B15" s="18"/>
      <c r="AR15" s="18"/>
      <c r="BE15" s="187"/>
      <c r="BS15" s="15" t="s">
        <v>4</v>
      </c>
    </row>
    <row r="16" spans="1:74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187"/>
      <c r="BS16" s="15" t="s">
        <v>4</v>
      </c>
    </row>
    <row r="17" spans="2:7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187"/>
      <c r="BS17" s="15" t="s">
        <v>30</v>
      </c>
    </row>
    <row r="18" spans="2:71" ht="6.95" customHeight="1">
      <c r="B18" s="18"/>
      <c r="AR18" s="18"/>
      <c r="BE18" s="187"/>
      <c r="BS18" s="15" t="s">
        <v>6</v>
      </c>
    </row>
    <row r="19" spans="2:7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187"/>
      <c r="BS19" s="15" t="s">
        <v>6</v>
      </c>
    </row>
    <row r="20" spans="2:7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187"/>
      <c r="BS20" s="15" t="s">
        <v>30</v>
      </c>
    </row>
    <row r="21" spans="2:71" ht="6.95" customHeight="1">
      <c r="B21" s="18"/>
      <c r="AR21" s="18"/>
      <c r="BE21" s="187"/>
    </row>
    <row r="22" spans="2:71" ht="12" customHeight="1">
      <c r="B22" s="18"/>
      <c r="D22" s="25" t="s">
        <v>32</v>
      </c>
      <c r="AR22" s="18"/>
      <c r="BE22" s="187"/>
    </row>
    <row r="23" spans="2:71" ht="16.5" customHeight="1">
      <c r="B23" s="18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8"/>
      <c r="BE23" s="187"/>
    </row>
    <row r="24" spans="2:71" ht="6.95" customHeight="1">
      <c r="B24" s="18"/>
      <c r="AR24" s="18"/>
      <c r="BE24" s="18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7"/>
    </row>
    <row r="26" spans="2:71" s="1" customFormat="1" ht="25.9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4">
        <f>ROUND(AG94,2)</f>
        <v>0</v>
      </c>
      <c r="AL26" s="195"/>
      <c r="AM26" s="195"/>
      <c r="AN26" s="195"/>
      <c r="AO26" s="195"/>
      <c r="AR26" s="30"/>
      <c r="BE26" s="187"/>
    </row>
    <row r="27" spans="2:71" s="1" customFormat="1" ht="6.95" customHeight="1">
      <c r="B27" s="30"/>
      <c r="AR27" s="30"/>
      <c r="BE27" s="187"/>
    </row>
    <row r="28" spans="2:71" s="1" customFormat="1" ht="12.75">
      <c r="B28" s="30"/>
      <c r="L28" s="196" t="s">
        <v>34</v>
      </c>
      <c r="M28" s="196"/>
      <c r="N28" s="196"/>
      <c r="O28" s="196"/>
      <c r="P28" s="196"/>
      <c r="W28" s="196" t="s">
        <v>35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36</v>
      </c>
      <c r="AL28" s="196"/>
      <c r="AM28" s="196"/>
      <c r="AN28" s="196"/>
      <c r="AO28" s="196"/>
      <c r="AR28" s="30"/>
      <c r="BE28" s="187"/>
    </row>
    <row r="29" spans="2:71" s="2" customFormat="1" ht="14.45" customHeight="1">
      <c r="B29" s="34"/>
      <c r="D29" s="25" t="s">
        <v>37</v>
      </c>
      <c r="F29" s="25" t="s">
        <v>38</v>
      </c>
      <c r="L29" s="181">
        <v>0.21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34"/>
      <c r="BE29" s="188"/>
    </row>
    <row r="30" spans="2:71" s="2" customFormat="1" ht="14.45" customHeight="1">
      <c r="B30" s="34"/>
      <c r="F30" s="25" t="s">
        <v>39</v>
      </c>
      <c r="L30" s="181">
        <v>0.15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34"/>
      <c r="BE30" s="188"/>
    </row>
    <row r="31" spans="2:71" s="2" customFormat="1" ht="14.45" hidden="1" customHeight="1">
      <c r="B31" s="34"/>
      <c r="F31" s="25" t="s">
        <v>40</v>
      </c>
      <c r="L31" s="181">
        <v>0.21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4"/>
      <c r="BE31" s="188"/>
    </row>
    <row r="32" spans="2:71" s="2" customFormat="1" ht="14.45" hidden="1" customHeight="1">
      <c r="B32" s="34"/>
      <c r="F32" s="25" t="s">
        <v>41</v>
      </c>
      <c r="L32" s="181">
        <v>0.15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4"/>
      <c r="BE32" s="188"/>
    </row>
    <row r="33" spans="2:57" s="2" customFormat="1" ht="14.45" hidden="1" customHeight="1">
      <c r="B33" s="34"/>
      <c r="F33" s="25" t="s">
        <v>42</v>
      </c>
      <c r="L33" s="181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4"/>
      <c r="BE33" s="188"/>
    </row>
    <row r="34" spans="2:57" s="1" customFormat="1" ht="6.95" customHeight="1">
      <c r="B34" s="30"/>
      <c r="AR34" s="30"/>
      <c r="BE34" s="187"/>
    </row>
    <row r="35" spans="2:57" s="1" customFormat="1" ht="25.9" customHeight="1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82" t="s">
        <v>45</v>
      </c>
      <c r="Y35" s="183"/>
      <c r="Z35" s="183"/>
      <c r="AA35" s="183"/>
      <c r="AB35" s="183"/>
      <c r="AC35" s="37"/>
      <c r="AD35" s="37"/>
      <c r="AE35" s="37"/>
      <c r="AF35" s="37"/>
      <c r="AG35" s="37"/>
      <c r="AH35" s="37"/>
      <c r="AI35" s="37"/>
      <c r="AJ35" s="37"/>
      <c r="AK35" s="184">
        <f>SUM(AK26:AK33)</f>
        <v>0</v>
      </c>
      <c r="AL35" s="183"/>
      <c r="AM35" s="183"/>
      <c r="AN35" s="183"/>
      <c r="AO35" s="185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52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21009_01</v>
      </c>
      <c r="AR84" s="46"/>
    </row>
    <row r="85" spans="1:91" s="4" customFormat="1" ht="36.950000000000003" customHeight="1">
      <c r="B85" s="47"/>
      <c r="C85" s="48" t="s">
        <v>16</v>
      </c>
      <c r="L85" s="170" t="str">
        <f>K6</f>
        <v>MODERNIZACE UČEBEN PŘÍRODOVĚNÝCH UČEBEN - OSTATNÍ VÝROBKY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72" t="str">
        <f>IF(AN8= "","",AN8)</f>
        <v>12. 6. 2023</v>
      </c>
      <c r="AN87" s="172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29</v>
      </c>
      <c r="AM89" s="173" t="str">
        <f>IF(E17="","",E17)</f>
        <v xml:space="preserve"> </v>
      </c>
      <c r="AN89" s="174"/>
      <c r="AO89" s="174"/>
      <c r="AP89" s="174"/>
      <c r="AR89" s="30"/>
      <c r="AS89" s="175" t="s">
        <v>53</v>
      </c>
      <c r="AT89" s="17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31</v>
      </c>
      <c r="AM90" s="173" t="str">
        <f>IF(E20="","",E20)</f>
        <v xml:space="preserve"> </v>
      </c>
      <c r="AN90" s="174"/>
      <c r="AO90" s="174"/>
      <c r="AP90" s="174"/>
      <c r="AR90" s="30"/>
      <c r="AS90" s="177"/>
      <c r="AT90" s="178"/>
      <c r="BD90" s="54"/>
    </row>
    <row r="91" spans="1:91" s="1" customFormat="1" ht="10.9" customHeight="1">
      <c r="B91" s="30"/>
      <c r="AR91" s="30"/>
      <c r="AS91" s="177"/>
      <c r="AT91" s="178"/>
      <c r="BD91" s="54"/>
    </row>
    <row r="92" spans="1:91" s="1" customFormat="1" ht="29.25" customHeight="1">
      <c r="B92" s="30"/>
      <c r="C92" s="160" t="s">
        <v>54</v>
      </c>
      <c r="D92" s="161"/>
      <c r="E92" s="161"/>
      <c r="F92" s="161"/>
      <c r="G92" s="161"/>
      <c r="H92" s="55"/>
      <c r="I92" s="162" t="s">
        <v>55</v>
      </c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3" t="s">
        <v>56</v>
      </c>
      <c r="AH92" s="161"/>
      <c r="AI92" s="161"/>
      <c r="AJ92" s="161"/>
      <c r="AK92" s="161"/>
      <c r="AL92" s="161"/>
      <c r="AM92" s="161"/>
      <c r="AN92" s="162" t="s">
        <v>57</v>
      </c>
      <c r="AO92" s="161"/>
      <c r="AP92" s="164"/>
      <c r="AQ92" s="56" t="s">
        <v>58</v>
      </c>
      <c r="AR92" s="30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68">
        <f>ROUND(AG95,2)</f>
        <v>0</v>
      </c>
      <c r="AH94" s="168"/>
      <c r="AI94" s="168"/>
      <c r="AJ94" s="168"/>
      <c r="AK94" s="168"/>
      <c r="AL94" s="168"/>
      <c r="AM94" s="168"/>
      <c r="AN94" s="169">
        <f>SUM(AG94,AT94)</f>
        <v>0</v>
      </c>
      <c r="AO94" s="169"/>
      <c r="AP94" s="169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5</v>
      </c>
      <c r="BX94" s="70" t="s">
        <v>76</v>
      </c>
      <c r="CL94" s="70" t="s">
        <v>1</v>
      </c>
    </row>
    <row r="95" spans="1:91" s="6" customFormat="1" ht="16.5" customHeight="1">
      <c r="A95" s="72" t="s">
        <v>77</v>
      </c>
      <c r="B95" s="73"/>
      <c r="C95" s="74"/>
      <c r="D95" s="167" t="s">
        <v>78</v>
      </c>
      <c r="E95" s="167"/>
      <c r="F95" s="167"/>
      <c r="G95" s="167"/>
      <c r="H95" s="167"/>
      <c r="I95" s="75"/>
      <c r="J95" s="167" t="s">
        <v>79</v>
      </c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5">
        <f>'D.1.1.1 - Montáž a dodávk...'!J30</f>
        <v>0</v>
      </c>
      <c r="AH95" s="166"/>
      <c r="AI95" s="166"/>
      <c r="AJ95" s="166"/>
      <c r="AK95" s="166"/>
      <c r="AL95" s="166"/>
      <c r="AM95" s="166"/>
      <c r="AN95" s="165">
        <f>SUM(AG95,AT95)</f>
        <v>0</v>
      </c>
      <c r="AO95" s="166"/>
      <c r="AP95" s="166"/>
      <c r="AQ95" s="76" t="s">
        <v>80</v>
      </c>
      <c r="AR95" s="73"/>
      <c r="AS95" s="77">
        <v>0</v>
      </c>
      <c r="AT95" s="78">
        <f>ROUND(SUM(AV95:AW95),2)</f>
        <v>0</v>
      </c>
      <c r="AU95" s="79">
        <f>'D.1.1.1 - Montáž a dodávk...'!P120</f>
        <v>0</v>
      </c>
      <c r="AV95" s="78">
        <f>'D.1.1.1 - Montáž a dodávk...'!J33</f>
        <v>0</v>
      </c>
      <c r="AW95" s="78">
        <f>'D.1.1.1 - Montáž a dodávk...'!J34</f>
        <v>0</v>
      </c>
      <c r="AX95" s="78">
        <f>'D.1.1.1 - Montáž a dodávk...'!J35</f>
        <v>0</v>
      </c>
      <c r="AY95" s="78">
        <f>'D.1.1.1 - Montáž a dodávk...'!J36</f>
        <v>0</v>
      </c>
      <c r="AZ95" s="78">
        <f>'D.1.1.1 - Montáž a dodávk...'!F33</f>
        <v>0</v>
      </c>
      <c r="BA95" s="78">
        <f>'D.1.1.1 - Montáž a dodávk...'!F34</f>
        <v>0</v>
      </c>
      <c r="BB95" s="78">
        <f>'D.1.1.1 - Montáž a dodávk...'!F35</f>
        <v>0</v>
      </c>
      <c r="BC95" s="78">
        <f>'D.1.1.1 - Montáž a dodávk...'!F36</f>
        <v>0</v>
      </c>
      <c r="BD95" s="80">
        <f>'D.1.1.1 - Montáž a dodávk...'!F37</f>
        <v>0</v>
      </c>
      <c r="BT95" s="81" t="s">
        <v>81</v>
      </c>
      <c r="BV95" s="81" t="s">
        <v>75</v>
      </c>
      <c r="BW95" s="81" t="s">
        <v>82</v>
      </c>
      <c r="BX95" s="81" t="s">
        <v>5</v>
      </c>
      <c r="CL95" s="81" t="s">
        <v>1</v>
      </c>
      <c r="CM95" s="81" t="s">
        <v>83</v>
      </c>
    </row>
    <row r="96" spans="1:91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fDkpvLBi8E81u7wr8z6uTduTChtXHN7bRzUU3HEuAVf55dGq6eyYq2CNJ4F3Tnt6xo+LQX6j8Sc2ZOZWoczWtw==" saltValue="A++HlmTR/mb8fgs8c1nWl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D.1.1.1 - Montáž a dodáv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8"/>
  <sheetViews>
    <sheetView showGridLines="0" topLeftCell="A149" workbookViewId="0">
      <selection activeCell="AB181" sqref="AB18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5" t="s">
        <v>82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84</v>
      </c>
      <c r="L4" s="18"/>
      <c r="M4" s="8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198" t="str">
        <f>'Rekapitulace stavby'!K6</f>
        <v>MODERNIZACE UČEBEN PŘÍRODOVĚNÝCH UČEBEN - OSTATNÍ VÝROBKY</v>
      </c>
      <c r="F7" s="199"/>
      <c r="G7" s="199"/>
      <c r="H7" s="199"/>
      <c r="L7" s="18"/>
    </row>
    <row r="8" spans="2:46" s="1" customFormat="1" ht="12" customHeight="1">
      <c r="B8" s="30"/>
      <c r="D8" s="25" t="s">
        <v>85</v>
      </c>
      <c r="L8" s="30"/>
    </row>
    <row r="9" spans="2:46" s="1" customFormat="1" ht="16.5" customHeight="1">
      <c r="B9" s="30"/>
      <c r="E9" s="170" t="s">
        <v>86</v>
      </c>
      <c r="F9" s="197"/>
      <c r="G9" s="197"/>
      <c r="H9" s="197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87</v>
      </c>
      <c r="I12" s="25" t="s">
        <v>22</v>
      </c>
      <c r="J12" s="50" t="str">
        <f>'Rekapitulace stavby'!AN8</f>
        <v>12. 6. 2023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00" t="str">
        <f>'Rekapitulace stavby'!E14</f>
        <v>Vyplň údaj</v>
      </c>
      <c r="F18" s="189"/>
      <c r="G18" s="189"/>
      <c r="H18" s="189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3"/>
      <c r="E27" s="193" t="s">
        <v>1</v>
      </c>
      <c r="F27" s="193"/>
      <c r="G27" s="193"/>
      <c r="H27" s="193"/>
      <c r="L27" s="83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4" t="s">
        <v>33</v>
      </c>
      <c r="J30" s="64">
        <f>ROUND(J120,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53" t="s">
        <v>37</v>
      </c>
      <c r="E33" s="25" t="s">
        <v>38</v>
      </c>
      <c r="F33" s="85">
        <f>ROUND((SUM(BE120:BE187)),  2)</f>
        <v>0</v>
      </c>
      <c r="I33" s="86">
        <v>0.21</v>
      </c>
      <c r="J33" s="85">
        <f>ROUND(((SUM(BE120:BE187))*I33),  2)</f>
        <v>0</v>
      </c>
      <c r="L33" s="30"/>
    </row>
    <row r="34" spans="2:12" s="1" customFormat="1" ht="14.45" customHeight="1">
      <c r="B34" s="30"/>
      <c r="E34" s="25" t="s">
        <v>39</v>
      </c>
      <c r="F34" s="85">
        <f>ROUND((SUM(BF120:BF187)),  2)</f>
        <v>0</v>
      </c>
      <c r="I34" s="86">
        <v>0.15</v>
      </c>
      <c r="J34" s="85">
        <f>ROUND(((SUM(BF120:BF187))*I34),  2)</f>
        <v>0</v>
      </c>
      <c r="L34" s="30"/>
    </row>
    <row r="35" spans="2:12" s="1" customFormat="1" ht="14.45" hidden="1" customHeight="1">
      <c r="B35" s="30"/>
      <c r="E35" s="25" t="s">
        <v>40</v>
      </c>
      <c r="F35" s="85">
        <f>ROUND((SUM(BG120:BG187)),  2)</f>
        <v>0</v>
      </c>
      <c r="I35" s="86">
        <v>0.21</v>
      </c>
      <c r="J35" s="85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85">
        <f>ROUND((SUM(BH120:BH187)),  2)</f>
        <v>0</v>
      </c>
      <c r="I36" s="86">
        <v>0.15</v>
      </c>
      <c r="J36" s="85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85">
        <f>ROUND((SUM(BI120:BI187)),  2)</f>
        <v>0</v>
      </c>
      <c r="I37" s="86">
        <v>0</v>
      </c>
      <c r="J37" s="85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7"/>
      <c r="D39" s="88" t="s">
        <v>43</v>
      </c>
      <c r="E39" s="55"/>
      <c r="F39" s="55"/>
      <c r="G39" s="89" t="s">
        <v>44</v>
      </c>
      <c r="H39" s="90" t="s">
        <v>45</v>
      </c>
      <c r="I39" s="55"/>
      <c r="J39" s="91">
        <f>SUM(J30:J37)</f>
        <v>0</v>
      </c>
      <c r="K39" s="92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3" t="s">
        <v>49</v>
      </c>
      <c r="G61" s="41" t="s">
        <v>48</v>
      </c>
      <c r="H61" s="32"/>
      <c r="I61" s="32"/>
      <c r="J61" s="94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3" t="s">
        <v>49</v>
      </c>
      <c r="G76" s="41" t="s">
        <v>48</v>
      </c>
      <c r="H76" s="32"/>
      <c r="I76" s="32"/>
      <c r="J76" s="94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198" t="str">
        <f>E7</f>
        <v>MODERNIZACE UČEBEN PŘÍRODOVĚNÝCH UČEBEN - OSTATNÍ VÝROBKY</v>
      </c>
      <c r="F85" s="199"/>
      <c r="G85" s="199"/>
      <c r="H85" s="199"/>
      <c r="L85" s="30"/>
    </row>
    <row r="86" spans="2:47" s="1" customFormat="1" ht="12" customHeight="1">
      <c r="B86" s="30"/>
      <c r="C86" s="25" t="s">
        <v>85</v>
      </c>
      <c r="L86" s="30"/>
    </row>
    <row r="87" spans="2:47" s="1" customFormat="1" ht="16.5" customHeight="1">
      <c r="B87" s="30"/>
      <c r="E87" s="170" t="str">
        <f>E9</f>
        <v>D.1.1.1 - Montáž a dodávka ostatních výrobků</v>
      </c>
      <c r="F87" s="197"/>
      <c r="G87" s="197"/>
      <c r="H87" s="197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Gymnázium Jiřího z Poděbrad</v>
      </c>
      <c r="I89" s="25" t="s">
        <v>22</v>
      </c>
      <c r="J89" s="50" t="str">
        <f>IF(J12="","",J12)</f>
        <v>12. 6. 2023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5" t="s">
        <v>89</v>
      </c>
      <c r="D94" s="87"/>
      <c r="E94" s="87"/>
      <c r="F94" s="87"/>
      <c r="G94" s="87"/>
      <c r="H94" s="87"/>
      <c r="I94" s="87"/>
      <c r="J94" s="96" t="s">
        <v>90</v>
      </c>
      <c r="K94" s="87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97" t="s">
        <v>91</v>
      </c>
      <c r="J96" s="64">
        <f>J120</f>
        <v>0</v>
      </c>
      <c r="L96" s="30"/>
      <c r="AU96" s="15" t="s">
        <v>92</v>
      </c>
    </row>
    <row r="97" spans="2:12" s="8" customFormat="1" ht="24.95" customHeight="1">
      <c r="B97" s="98"/>
      <c r="D97" s="99" t="s">
        <v>93</v>
      </c>
      <c r="E97" s="100"/>
      <c r="F97" s="100"/>
      <c r="G97" s="100"/>
      <c r="H97" s="100"/>
      <c r="I97" s="100"/>
      <c r="J97" s="101">
        <f>J121</f>
        <v>0</v>
      </c>
      <c r="L97" s="98"/>
    </row>
    <row r="98" spans="2:12" s="9" customFormat="1" ht="19.899999999999999" customHeight="1">
      <c r="B98" s="102"/>
      <c r="D98" s="103" t="s">
        <v>94</v>
      </c>
      <c r="E98" s="104"/>
      <c r="F98" s="104"/>
      <c r="G98" s="104"/>
      <c r="H98" s="104"/>
      <c r="I98" s="104"/>
      <c r="J98" s="105">
        <f>J122</f>
        <v>0</v>
      </c>
      <c r="L98" s="102"/>
    </row>
    <row r="99" spans="2:12" s="9" customFormat="1" ht="19.899999999999999" customHeight="1">
      <c r="B99" s="102"/>
      <c r="D99" s="103" t="s">
        <v>95</v>
      </c>
      <c r="E99" s="104"/>
      <c r="F99" s="104"/>
      <c r="G99" s="104"/>
      <c r="H99" s="104"/>
      <c r="I99" s="104"/>
      <c r="J99" s="105">
        <f>J149</f>
        <v>0</v>
      </c>
      <c r="L99" s="102"/>
    </row>
    <row r="100" spans="2:12" s="9" customFormat="1" ht="19.899999999999999" customHeight="1">
      <c r="B100" s="102"/>
      <c r="D100" s="103" t="s">
        <v>96</v>
      </c>
      <c r="E100" s="104"/>
      <c r="F100" s="104"/>
      <c r="G100" s="104"/>
      <c r="H100" s="104"/>
      <c r="I100" s="104"/>
      <c r="J100" s="105">
        <f>J176</f>
        <v>0</v>
      </c>
      <c r="L100" s="102"/>
    </row>
    <row r="101" spans="2:12" s="1" customFormat="1" ht="21.75" customHeight="1">
      <c r="B101" s="30"/>
      <c r="L101" s="30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97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26.25" customHeight="1">
      <c r="B110" s="30"/>
      <c r="E110" s="198" t="str">
        <f>E7</f>
        <v>MODERNIZACE UČEBEN PŘÍRODOVĚNÝCH UČEBEN - OSTATNÍ VÝROBKY</v>
      </c>
      <c r="F110" s="199"/>
      <c r="G110" s="199"/>
      <c r="H110" s="199"/>
      <c r="L110" s="30"/>
    </row>
    <row r="111" spans="2:12" s="1" customFormat="1" ht="12" customHeight="1">
      <c r="B111" s="30"/>
      <c r="C111" s="25" t="s">
        <v>85</v>
      </c>
      <c r="L111" s="30"/>
    </row>
    <row r="112" spans="2:12" s="1" customFormat="1" ht="16.5" customHeight="1">
      <c r="B112" s="30"/>
      <c r="E112" s="170" t="str">
        <f>E9</f>
        <v>D.1.1.1 - Montáž a dodávka ostatních výrobků</v>
      </c>
      <c r="F112" s="197"/>
      <c r="G112" s="197"/>
      <c r="H112" s="197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>Gymnázium Jiřího z Poděbrad</v>
      </c>
      <c r="I114" s="25" t="s">
        <v>22</v>
      </c>
      <c r="J114" s="50" t="str">
        <f>IF(J12="","",J12)</f>
        <v>12. 6. 2023</v>
      </c>
      <c r="L114" s="30"/>
    </row>
    <row r="115" spans="2:65" s="1" customFormat="1" ht="6.95" customHeight="1">
      <c r="B115" s="30"/>
      <c r="L115" s="30"/>
    </row>
    <row r="116" spans="2:65" s="1" customFormat="1" ht="15.2" customHeight="1">
      <c r="B116" s="30"/>
      <c r="C116" s="25" t="s">
        <v>24</v>
      </c>
      <c r="F116" s="23" t="str">
        <f>E15</f>
        <v xml:space="preserve"> </v>
      </c>
      <c r="I116" s="25" t="s">
        <v>29</v>
      </c>
      <c r="J116" s="28" t="str">
        <f>E21</f>
        <v xml:space="preserve"> </v>
      </c>
      <c r="L116" s="30"/>
    </row>
    <row r="117" spans="2:65" s="1" customFormat="1" ht="15.2" customHeight="1">
      <c r="B117" s="30"/>
      <c r="C117" s="25" t="s">
        <v>27</v>
      </c>
      <c r="F117" s="23" t="str">
        <f>IF(E18="","",E18)</f>
        <v>Vyplň údaj</v>
      </c>
      <c r="I117" s="25" t="s">
        <v>31</v>
      </c>
      <c r="J117" s="28" t="str">
        <f>E24</f>
        <v xml:space="preserve"> </v>
      </c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06"/>
      <c r="C119" s="107" t="s">
        <v>98</v>
      </c>
      <c r="D119" s="108" t="s">
        <v>58</v>
      </c>
      <c r="E119" s="108" t="s">
        <v>54</v>
      </c>
      <c r="F119" s="108" t="s">
        <v>55</v>
      </c>
      <c r="G119" s="108" t="s">
        <v>99</v>
      </c>
      <c r="H119" s="108" t="s">
        <v>100</v>
      </c>
      <c r="I119" s="108" t="s">
        <v>101</v>
      </c>
      <c r="J119" s="108" t="s">
        <v>90</v>
      </c>
      <c r="K119" s="109" t="s">
        <v>102</v>
      </c>
      <c r="L119" s="106"/>
      <c r="M119" s="57" t="s">
        <v>1</v>
      </c>
      <c r="N119" s="58" t="s">
        <v>37</v>
      </c>
      <c r="O119" s="58" t="s">
        <v>103</v>
      </c>
      <c r="P119" s="58" t="s">
        <v>104</v>
      </c>
      <c r="Q119" s="58" t="s">
        <v>105</v>
      </c>
      <c r="R119" s="58" t="s">
        <v>106</v>
      </c>
      <c r="S119" s="58" t="s">
        <v>107</v>
      </c>
      <c r="T119" s="59" t="s">
        <v>108</v>
      </c>
    </row>
    <row r="120" spans="2:65" s="1" customFormat="1" ht="22.9" customHeight="1">
      <c r="B120" s="30"/>
      <c r="C120" s="62" t="s">
        <v>109</v>
      </c>
      <c r="J120" s="110">
        <f>BK120</f>
        <v>0</v>
      </c>
      <c r="L120" s="30"/>
      <c r="M120" s="60"/>
      <c r="N120" s="51"/>
      <c r="O120" s="51"/>
      <c r="P120" s="111">
        <f>P121</f>
        <v>0</v>
      </c>
      <c r="Q120" s="51"/>
      <c r="R120" s="111">
        <f>R121</f>
        <v>0</v>
      </c>
      <c r="S120" s="51"/>
      <c r="T120" s="112">
        <f>T121</f>
        <v>0</v>
      </c>
      <c r="AT120" s="15" t="s">
        <v>72</v>
      </c>
      <c r="AU120" s="15" t="s">
        <v>92</v>
      </c>
      <c r="BK120" s="113">
        <f>BK121</f>
        <v>0</v>
      </c>
    </row>
    <row r="121" spans="2:65" s="11" customFormat="1" ht="25.9" customHeight="1">
      <c r="B121" s="114"/>
      <c r="D121" s="115" t="s">
        <v>72</v>
      </c>
      <c r="E121" s="116" t="s">
        <v>110</v>
      </c>
      <c r="F121" s="116" t="s">
        <v>111</v>
      </c>
      <c r="I121" s="117"/>
      <c r="J121" s="118">
        <f>BK121</f>
        <v>0</v>
      </c>
      <c r="L121" s="114"/>
      <c r="M121" s="119"/>
      <c r="P121" s="120">
        <f>P122+P149+P176</f>
        <v>0</v>
      </c>
      <c r="R121" s="120">
        <f>R122+R149+R176</f>
        <v>0</v>
      </c>
      <c r="T121" s="121">
        <f>T122+T149+T176</f>
        <v>0</v>
      </c>
      <c r="AR121" s="115" t="s">
        <v>83</v>
      </c>
      <c r="AT121" s="122" t="s">
        <v>72</v>
      </c>
      <c r="AU121" s="122" t="s">
        <v>73</v>
      </c>
      <c r="AY121" s="115" t="s">
        <v>112</v>
      </c>
      <c r="BK121" s="123">
        <f>BK122+BK149+BK176</f>
        <v>0</v>
      </c>
    </row>
    <row r="122" spans="2:65" s="11" customFormat="1" ht="22.9" customHeight="1">
      <c r="B122" s="114"/>
      <c r="D122" s="115" t="s">
        <v>72</v>
      </c>
      <c r="E122" s="124" t="s">
        <v>113</v>
      </c>
      <c r="F122" s="124" t="s">
        <v>114</v>
      </c>
      <c r="I122" s="117"/>
      <c r="J122" s="125">
        <f>BK122</f>
        <v>0</v>
      </c>
      <c r="L122" s="114"/>
      <c r="M122" s="119"/>
      <c r="P122" s="120">
        <f>SUM(P123:P148)</f>
        <v>0</v>
      </c>
      <c r="R122" s="120">
        <f>SUM(R123:R148)</f>
        <v>0</v>
      </c>
      <c r="T122" s="121">
        <f>SUM(T123:T148)</f>
        <v>0</v>
      </c>
      <c r="AR122" s="115" t="s">
        <v>83</v>
      </c>
      <c r="AT122" s="122" t="s">
        <v>72</v>
      </c>
      <c r="AU122" s="122" t="s">
        <v>81</v>
      </c>
      <c r="AY122" s="115" t="s">
        <v>112</v>
      </c>
      <c r="BK122" s="123">
        <f>SUM(BK123:BK148)</f>
        <v>0</v>
      </c>
    </row>
    <row r="123" spans="2:65" s="1" customFormat="1" ht="16.5" customHeight="1">
      <c r="B123" s="30"/>
      <c r="C123" s="126" t="s">
        <v>81</v>
      </c>
      <c r="D123" s="126" t="s">
        <v>115</v>
      </c>
      <c r="E123" s="127" t="s">
        <v>116</v>
      </c>
      <c r="F123" s="128" t="s">
        <v>117</v>
      </c>
      <c r="G123" s="129" t="s">
        <v>118</v>
      </c>
      <c r="H123" s="130">
        <v>1</v>
      </c>
      <c r="I123" s="131"/>
      <c r="J123" s="132">
        <f>ROUND(I123*H123,2)</f>
        <v>0</v>
      </c>
      <c r="K123" s="128" t="s">
        <v>1</v>
      </c>
      <c r="L123" s="30"/>
      <c r="M123" s="133" t="s">
        <v>1</v>
      </c>
      <c r="N123" s="134" t="s">
        <v>38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119</v>
      </c>
      <c r="AT123" s="137" t="s">
        <v>115</v>
      </c>
      <c r="AU123" s="137" t="s">
        <v>83</v>
      </c>
      <c r="AY123" s="15" t="s">
        <v>112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5" t="s">
        <v>81</v>
      </c>
      <c r="BK123" s="138">
        <f>ROUND(I123*H123,2)</f>
        <v>0</v>
      </c>
      <c r="BL123" s="15" t="s">
        <v>119</v>
      </c>
      <c r="BM123" s="137" t="s">
        <v>120</v>
      </c>
    </row>
    <row r="124" spans="2:65" s="1" customFormat="1">
      <c r="B124" s="30"/>
      <c r="D124" s="139" t="s">
        <v>121</v>
      </c>
      <c r="F124" s="140" t="s">
        <v>117</v>
      </c>
      <c r="I124" s="141"/>
      <c r="L124" s="30"/>
      <c r="M124" s="142"/>
      <c r="T124" s="54"/>
      <c r="AT124" s="15" t="s">
        <v>121</v>
      </c>
      <c r="AU124" s="15" t="s">
        <v>83</v>
      </c>
    </row>
    <row r="125" spans="2:65" s="1" customFormat="1" ht="16.5" customHeight="1">
      <c r="B125" s="30"/>
      <c r="C125" s="126" t="s">
        <v>83</v>
      </c>
      <c r="D125" s="126" t="s">
        <v>115</v>
      </c>
      <c r="E125" s="127" t="s">
        <v>122</v>
      </c>
      <c r="F125" s="128" t="s">
        <v>123</v>
      </c>
      <c r="G125" s="129" t="s">
        <v>118</v>
      </c>
      <c r="H125" s="130">
        <v>1</v>
      </c>
      <c r="I125" s="131"/>
      <c r="J125" s="132">
        <f>ROUND(I125*H125,2)</f>
        <v>0</v>
      </c>
      <c r="K125" s="128" t="s">
        <v>1</v>
      </c>
      <c r="L125" s="30"/>
      <c r="M125" s="133" t="s">
        <v>1</v>
      </c>
      <c r="N125" s="134" t="s">
        <v>38</v>
      </c>
      <c r="P125" s="135">
        <f>O125*H125</f>
        <v>0</v>
      </c>
      <c r="Q125" s="135">
        <v>0</v>
      </c>
      <c r="R125" s="135">
        <f>Q125*H125</f>
        <v>0</v>
      </c>
      <c r="S125" s="135">
        <v>0</v>
      </c>
      <c r="T125" s="136">
        <f>S125*H125</f>
        <v>0</v>
      </c>
      <c r="AR125" s="137" t="s">
        <v>119</v>
      </c>
      <c r="AT125" s="137" t="s">
        <v>115</v>
      </c>
      <c r="AU125" s="137" t="s">
        <v>83</v>
      </c>
      <c r="AY125" s="15" t="s">
        <v>112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5" t="s">
        <v>81</v>
      </c>
      <c r="BK125" s="138">
        <f>ROUND(I125*H125,2)</f>
        <v>0</v>
      </c>
      <c r="BL125" s="15" t="s">
        <v>119</v>
      </c>
      <c r="BM125" s="137" t="s">
        <v>124</v>
      </c>
    </row>
    <row r="126" spans="2:65" s="1" customFormat="1">
      <c r="B126" s="30"/>
      <c r="D126" s="139" t="s">
        <v>121</v>
      </c>
      <c r="F126" s="140" t="s">
        <v>123</v>
      </c>
      <c r="I126" s="141"/>
      <c r="L126" s="30"/>
      <c r="M126" s="142"/>
      <c r="T126" s="54"/>
      <c r="AT126" s="15" t="s">
        <v>121</v>
      </c>
      <c r="AU126" s="15" t="s">
        <v>83</v>
      </c>
    </row>
    <row r="127" spans="2:65" s="1" customFormat="1" ht="16.5" customHeight="1">
      <c r="B127" s="30"/>
      <c r="C127" s="126" t="s">
        <v>125</v>
      </c>
      <c r="D127" s="126" t="s">
        <v>115</v>
      </c>
      <c r="E127" s="127" t="s">
        <v>126</v>
      </c>
      <c r="F127" s="128" t="s">
        <v>127</v>
      </c>
      <c r="G127" s="129" t="s">
        <v>118</v>
      </c>
      <c r="H127" s="130">
        <v>18</v>
      </c>
      <c r="I127" s="131"/>
      <c r="J127" s="132">
        <f>ROUND(I127*H127,2)</f>
        <v>0</v>
      </c>
      <c r="K127" s="128" t="s">
        <v>1</v>
      </c>
      <c r="L127" s="30"/>
      <c r="M127" s="133" t="s">
        <v>1</v>
      </c>
      <c r="N127" s="134" t="s">
        <v>38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119</v>
      </c>
      <c r="AT127" s="137" t="s">
        <v>115</v>
      </c>
      <c r="AU127" s="137" t="s">
        <v>83</v>
      </c>
      <c r="AY127" s="15" t="s">
        <v>112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5" t="s">
        <v>81</v>
      </c>
      <c r="BK127" s="138">
        <f>ROUND(I127*H127,2)</f>
        <v>0</v>
      </c>
      <c r="BL127" s="15" t="s">
        <v>119</v>
      </c>
      <c r="BM127" s="137" t="s">
        <v>128</v>
      </c>
    </row>
    <row r="128" spans="2:65" s="1" customFormat="1">
      <c r="B128" s="30"/>
      <c r="D128" s="139" t="s">
        <v>121</v>
      </c>
      <c r="F128" s="140" t="s">
        <v>127</v>
      </c>
      <c r="I128" s="141"/>
      <c r="L128" s="30"/>
      <c r="M128" s="142"/>
      <c r="T128" s="54"/>
      <c r="AT128" s="15" t="s">
        <v>121</v>
      </c>
      <c r="AU128" s="15" t="s">
        <v>83</v>
      </c>
    </row>
    <row r="129" spans="2:65" s="1" customFormat="1" ht="16.5" customHeight="1">
      <c r="B129" s="30"/>
      <c r="C129" s="126" t="s">
        <v>129</v>
      </c>
      <c r="D129" s="126" t="s">
        <v>115</v>
      </c>
      <c r="E129" s="127" t="s">
        <v>130</v>
      </c>
      <c r="F129" s="128" t="s">
        <v>131</v>
      </c>
      <c r="G129" s="129" t="s">
        <v>118</v>
      </c>
      <c r="H129" s="130">
        <v>1</v>
      </c>
      <c r="I129" s="131"/>
      <c r="J129" s="132">
        <f>ROUND(I129*H129,2)</f>
        <v>0</v>
      </c>
      <c r="K129" s="128" t="s">
        <v>1</v>
      </c>
      <c r="L129" s="30"/>
      <c r="M129" s="133" t="s">
        <v>1</v>
      </c>
      <c r="N129" s="134" t="s">
        <v>38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119</v>
      </c>
      <c r="AT129" s="137" t="s">
        <v>115</v>
      </c>
      <c r="AU129" s="137" t="s">
        <v>83</v>
      </c>
      <c r="AY129" s="15" t="s">
        <v>112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5" t="s">
        <v>81</v>
      </c>
      <c r="BK129" s="138">
        <f>ROUND(I129*H129,2)</f>
        <v>0</v>
      </c>
      <c r="BL129" s="15" t="s">
        <v>119</v>
      </c>
      <c r="BM129" s="137" t="s">
        <v>132</v>
      </c>
    </row>
    <row r="130" spans="2:65" s="1" customFormat="1">
      <c r="B130" s="30"/>
      <c r="D130" s="139" t="s">
        <v>121</v>
      </c>
      <c r="F130" s="140" t="s">
        <v>131</v>
      </c>
      <c r="I130" s="141"/>
      <c r="L130" s="30"/>
      <c r="M130" s="142"/>
      <c r="T130" s="54"/>
      <c r="AT130" s="15" t="s">
        <v>121</v>
      </c>
      <c r="AU130" s="15" t="s">
        <v>83</v>
      </c>
    </row>
    <row r="131" spans="2:65" s="1" customFormat="1" ht="16.5" customHeight="1">
      <c r="B131" s="30"/>
      <c r="C131" s="126" t="s">
        <v>133</v>
      </c>
      <c r="D131" s="126" t="s">
        <v>115</v>
      </c>
      <c r="E131" s="127" t="s">
        <v>134</v>
      </c>
      <c r="F131" s="128" t="s">
        <v>135</v>
      </c>
      <c r="G131" s="129" t="s">
        <v>118</v>
      </c>
      <c r="H131" s="130">
        <v>36</v>
      </c>
      <c r="I131" s="131"/>
      <c r="J131" s="132">
        <f>ROUND(I131*H131,2)</f>
        <v>0</v>
      </c>
      <c r="K131" s="128" t="s">
        <v>1</v>
      </c>
      <c r="L131" s="30"/>
      <c r="M131" s="133" t="s">
        <v>1</v>
      </c>
      <c r="N131" s="134" t="s">
        <v>38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119</v>
      </c>
      <c r="AT131" s="137" t="s">
        <v>115</v>
      </c>
      <c r="AU131" s="137" t="s">
        <v>83</v>
      </c>
      <c r="AY131" s="15" t="s">
        <v>112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5" t="s">
        <v>81</v>
      </c>
      <c r="BK131" s="138">
        <f>ROUND(I131*H131,2)</f>
        <v>0</v>
      </c>
      <c r="BL131" s="15" t="s">
        <v>119</v>
      </c>
      <c r="BM131" s="137" t="s">
        <v>136</v>
      </c>
    </row>
    <row r="132" spans="2:65" s="1" customFormat="1">
      <c r="B132" s="30"/>
      <c r="D132" s="139" t="s">
        <v>121</v>
      </c>
      <c r="F132" s="140" t="s">
        <v>135</v>
      </c>
      <c r="I132" s="141"/>
      <c r="L132" s="30"/>
      <c r="M132" s="142"/>
      <c r="T132" s="54"/>
      <c r="AT132" s="15" t="s">
        <v>121</v>
      </c>
      <c r="AU132" s="15" t="s">
        <v>83</v>
      </c>
    </row>
    <row r="133" spans="2:65" s="1" customFormat="1" ht="16.5" customHeight="1">
      <c r="B133" s="30"/>
      <c r="C133" s="126" t="s">
        <v>137</v>
      </c>
      <c r="D133" s="126" t="s">
        <v>115</v>
      </c>
      <c r="E133" s="127" t="s">
        <v>138</v>
      </c>
      <c r="F133" s="128" t="s">
        <v>139</v>
      </c>
      <c r="G133" s="129" t="s">
        <v>118</v>
      </c>
      <c r="H133" s="130">
        <v>3</v>
      </c>
      <c r="I133" s="131"/>
      <c r="J133" s="132">
        <f>ROUND(I133*H133,2)</f>
        <v>0</v>
      </c>
      <c r="K133" s="128" t="s">
        <v>1</v>
      </c>
      <c r="L133" s="30"/>
      <c r="M133" s="133" t="s">
        <v>1</v>
      </c>
      <c r="N133" s="134" t="s">
        <v>38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119</v>
      </c>
      <c r="AT133" s="137" t="s">
        <v>115</v>
      </c>
      <c r="AU133" s="137" t="s">
        <v>83</v>
      </c>
      <c r="AY133" s="15" t="s">
        <v>112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81</v>
      </c>
      <c r="BK133" s="138">
        <f>ROUND(I133*H133,2)</f>
        <v>0</v>
      </c>
      <c r="BL133" s="15" t="s">
        <v>119</v>
      </c>
      <c r="BM133" s="137" t="s">
        <v>140</v>
      </c>
    </row>
    <row r="134" spans="2:65" s="1" customFormat="1">
      <c r="B134" s="30"/>
      <c r="D134" s="139" t="s">
        <v>121</v>
      </c>
      <c r="F134" s="140" t="s">
        <v>139</v>
      </c>
      <c r="I134" s="141"/>
      <c r="L134" s="30"/>
      <c r="M134" s="142"/>
      <c r="T134" s="54"/>
      <c r="AT134" s="15" t="s">
        <v>121</v>
      </c>
      <c r="AU134" s="15" t="s">
        <v>83</v>
      </c>
    </row>
    <row r="135" spans="2:65" s="1" customFormat="1" ht="16.5" customHeight="1">
      <c r="B135" s="30"/>
      <c r="C135" s="126" t="s">
        <v>141</v>
      </c>
      <c r="D135" s="126" t="s">
        <v>115</v>
      </c>
      <c r="E135" s="127" t="s">
        <v>142</v>
      </c>
      <c r="F135" s="128" t="s">
        <v>143</v>
      </c>
      <c r="G135" s="129" t="s">
        <v>118</v>
      </c>
      <c r="H135" s="130">
        <v>7</v>
      </c>
      <c r="I135" s="131"/>
      <c r="J135" s="132">
        <f>ROUND(I135*H135,2)</f>
        <v>0</v>
      </c>
      <c r="K135" s="128" t="s">
        <v>1</v>
      </c>
      <c r="L135" s="30"/>
      <c r="M135" s="133" t="s">
        <v>1</v>
      </c>
      <c r="N135" s="134" t="s">
        <v>38</v>
      </c>
      <c r="P135" s="135">
        <f>O135*H135</f>
        <v>0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119</v>
      </c>
      <c r="AT135" s="137" t="s">
        <v>115</v>
      </c>
      <c r="AU135" s="137" t="s">
        <v>83</v>
      </c>
      <c r="AY135" s="15" t="s">
        <v>112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5" t="s">
        <v>81</v>
      </c>
      <c r="BK135" s="138">
        <f>ROUND(I135*H135,2)</f>
        <v>0</v>
      </c>
      <c r="BL135" s="15" t="s">
        <v>119</v>
      </c>
      <c r="BM135" s="137" t="s">
        <v>144</v>
      </c>
    </row>
    <row r="136" spans="2:65" s="1" customFormat="1">
      <c r="B136" s="30"/>
      <c r="D136" s="139" t="s">
        <v>121</v>
      </c>
      <c r="F136" s="140" t="s">
        <v>143</v>
      </c>
      <c r="I136" s="141"/>
      <c r="L136" s="30"/>
      <c r="M136" s="142"/>
      <c r="T136" s="54"/>
      <c r="AT136" s="15" t="s">
        <v>121</v>
      </c>
      <c r="AU136" s="15" t="s">
        <v>83</v>
      </c>
    </row>
    <row r="137" spans="2:65" s="1" customFormat="1" ht="16.5" customHeight="1">
      <c r="B137" s="30"/>
      <c r="C137" s="126" t="s">
        <v>145</v>
      </c>
      <c r="D137" s="126" t="s">
        <v>115</v>
      </c>
      <c r="E137" s="127" t="s">
        <v>146</v>
      </c>
      <c r="F137" s="128" t="s">
        <v>147</v>
      </c>
      <c r="G137" s="129" t="s">
        <v>118</v>
      </c>
      <c r="H137" s="130">
        <v>9</v>
      </c>
      <c r="I137" s="131"/>
      <c r="J137" s="132">
        <f>ROUND(I137*H137,2)</f>
        <v>0</v>
      </c>
      <c r="K137" s="128" t="s">
        <v>1</v>
      </c>
      <c r="L137" s="30"/>
      <c r="M137" s="133" t="s">
        <v>1</v>
      </c>
      <c r="N137" s="134" t="s">
        <v>38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119</v>
      </c>
      <c r="AT137" s="137" t="s">
        <v>115</v>
      </c>
      <c r="AU137" s="137" t="s">
        <v>83</v>
      </c>
      <c r="AY137" s="15" t="s">
        <v>112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5" t="s">
        <v>81</v>
      </c>
      <c r="BK137" s="138">
        <f>ROUND(I137*H137,2)</f>
        <v>0</v>
      </c>
      <c r="BL137" s="15" t="s">
        <v>119</v>
      </c>
      <c r="BM137" s="137" t="s">
        <v>148</v>
      </c>
    </row>
    <row r="138" spans="2:65" s="1" customFormat="1">
      <c r="B138" s="30"/>
      <c r="D138" s="139" t="s">
        <v>121</v>
      </c>
      <c r="F138" s="140" t="s">
        <v>147</v>
      </c>
      <c r="I138" s="141"/>
      <c r="L138" s="30"/>
      <c r="M138" s="142"/>
      <c r="T138" s="54"/>
      <c r="AT138" s="15" t="s">
        <v>121</v>
      </c>
      <c r="AU138" s="15" t="s">
        <v>83</v>
      </c>
    </row>
    <row r="139" spans="2:65" s="1" customFormat="1" ht="16.5" customHeight="1">
      <c r="B139" s="30"/>
      <c r="C139" s="126" t="s">
        <v>149</v>
      </c>
      <c r="D139" s="126" t="s">
        <v>115</v>
      </c>
      <c r="E139" s="127" t="s">
        <v>150</v>
      </c>
      <c r="F139" s="128" t="s">
        <v>151</v>
      </c>
      <c r="G139" s="129" t="s">
        <v>118</v>
      </c>
      <c r="H139" s="130">
        <v>3</v>
      </c>
      <c r="I139" s="131"/>
      <c r="J139" s="132">
        <f>ROUND(I139*H139,2)</f>
        <v>0</v>
      </c>
      <c r="K139" s="128" t="s">
        <v>1</v>
      </c>
      <c r="L139" s="30"/>
      <c r="M139" s="133" t="s">
        <v>1</v>
      </c>
      <c r="N139" s="134" t="s">
        <v>38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119</v>
      </c>
      <c r="AT139" s="137" t="s">
        <v>115</v>
      </c>
      <c r="AU139" s="137" t="s">
        <v>83</v>
      </c>
      <c r="AY139" s="15" t="s">
        <v>112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5" t="s">
        <v>81</v>
      </c>
      <c r="BK139" s="138">
        <f>ROUND(I139*H139,2)</f>
        <v>0</v>
      </c>
      <c r="BL139" s="15" t="s">
        <v>119</v>
      </c>
      <c r="BM139" s="137" t="s">
        <v>152</v>
      </c>
    </row>
    <row r="140" spans="2:65" s="1" customFormat="1">
      <c r="B140" s="30"/>
      <c r="D140" s="139" t="s">
        <v>121</v>
      </c>
      <c r="F140" s="140" t="s">
        <v>151</v>
      </c>
      <c r="I140" s="141"/>
      <c r="L140" s="30"/>
      <c r="M140" s="142"/>
      <c r="T140" s="54"/>
      <c r="AT140" s="15" t="s">
        <v>121</v>
      </c>
      <c r="AU140" s="15" t="s">
        <v>83</v>
      </c>
    </row>
    <row r="141" spans="2:65" s="1" customFormat="1" ht="16.5" customHeight="1">
      <c r="B141" s="30"/>
      <c r="C141" s="126" t="s">
        <v>153</v>
      </c>
      <c r="D141" s="126" t="s">
        <v>115</v>
      </c>
      <c r="E141" s="127" t="s">
        <v>154</v>
      </c>
      <c r="F141" s="128" t="s">
        <v>155</v>
      </c>
      <c r="G141" s="129" t="s">
        <v>118</v>
      </c>
      <c r="H141" s="130">
        <v>1</v>
      </c>
      <c r="I141" s="131"/>
      <c r="J141" s="132">
        <f>ROUND(I141*H141,2)</f>
        <v>0</v>
      </c>
      <c r="K141" s="128" t="s">
        <v>1</v>
      </c>
      <c r="L141" s="30"/>
      <c r="M141" s="133" t="s">
        <v>1</v>
      </c>
      <c r="N141" s="134" t="s">
        <v>38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119</v>
      </c>
      <c r="AT141" s="137" t="s">
        <v>115</v>
      </c>
      <c r="AU141" s="137" t="s">
        <v>83</v>
      </c>
      <c r="AY141" s="15" t="s">
        <v>112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5" t="s">
        <v>81</v>
      </c>
      <c r="BK141" s="138">
        <f>ROUND(I141*H141,2)</f>
        <v>0</v>
      </c>
      <c r="BL141" s="15" t="s">
        <v>119</v>
      </c>
      <c r="BM141" s="137" t="s">
        <v>156</v>
      </c>
    </row>
    <row r="142" spans="2:65" s="1" customFormat="1">
      <c r="B142" s="30"/>
      <c r="D142" s="139" t="s">
        <v>121</v>
      </c>
      <c r="F142" s="140" t="s">
        <v>155</v>
      </c>
      <c r="I142" s="141"/>
      <c r="L142" s="30"/>
      <c r="M142" s="142"/>
      <c r="T142" s="54"/>
      <c r="AT142" s="15" t="s">
        <v>121</v>
      </c>
      <c r="AU142" s="15" t="s">
        <v>83</v>
      </c>
    </row>
    <row r="143" spans="2:65" s="1" customFormat="1" ht="16.5" customHeight="1">
      <c r="B143" s="30"/>
      <c r="C143" s="126" t="s">
        <v>157</v>
      </c>
      <c r="D143" s="126" t="s">
        <v>115</v>
      </c>
      <c r="E143" s="127" t="s">
        <v>158</v>
      </c>
      <c r="F143" s="128" t="s">
        <v>159</v>
      </c>
      <c r="G143" s="129" t="s">
        <v>118</v>
      </c>
      <c r="H143" s="130">
        <v>1</v>
      </c>
      <c r="I143" s="131"/>
      <c r="J143" s="132">
        <f>ROUND(I143*H143,2)</f>
        <v>0</v>
      </c>
      <c r="K143" s="128" t="s">
        <v>1</v>
      </c>
      <c r="L143" s="30"/>
      <c r="M143" s="133" t="s">
        <v>1</v>
      </c>
      <c r="N143" s="134" t="s">
        <v>38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119</v>
      </c>
      <c r="AT143" s="137" t="s">
        <v>115</v>
      </c>
      <c r="AU143" s="137" t="s">
        <v>83</v>
      </c>
      <c r="AY143" s="15" t="s">
        <v>112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5" t="s">
        <v>81</v>
      </c>
      <c r="BK143" s="138">
        <f>ROUND(I143*H143,2)</f>
        <v>0</v>
      </c>
      <c r="BL143" s="15" t="s">
        <v>119</v>
      </c>
      <c r="BM143" s="137" t="s">
        <v>160</v>
      </c>
    </row>
    <row r="144" spans="2:65" s="1" customFormat="1">
      <c r="B144" s="30"/>
      <c r="D144" s="139" t="s">
        <v>121</v>
      </c>
      <c r="F144" s="140" t="s">
        <v>159</v>
      </c>
      <c r="I144" s="141"/>
      <c r="L144" s="30"/>
      <c r="M144" s="142"/>
      <c r="T144" s="54"/>
      <c r="AT144" s="15" t="s">
        <v>121</v>
      </c>
      <c r="AU144" s="15" t="s">
        <v>83</v>
      </c>
    </row>
    <row r="145" spans="2:65" s="1" customFormat="1" ht="16.5" customHeight="1">
      <c r="B145" s="30"/>
      <c r="C145" s="126" t="s">
        <v>161</v>
      </c>
      <c r="D145" s="126" t="s">
        <v>115</v>
      </c>
      <c r="E145" s="127" t="s">
        <v>162</v>
      </c>
      <c r="F145" s="128" t="s">
        <v>163</v>
      </c>
      <c r="G145" s="129" t="s">
        <v>118</v>
      </c>
      <c r="H145" s="130">
        <v>1</v>
      </c>
      <c r="I145" s="131"/>
      <c r="J145" s="132">
        <f>ROUND(I145*H145,2)</f>
        <v>0</v>
      </c>
      <c r="K145" s="128" t="s">
        <v>1</v>
      </c>
      <c r="L145" s="30"/>
      <c r="M145" s="133" t="s">
        <v>1</v>
      </c>
      <c r="N145" s="134" t="s">
        <v>38</v>
      </c>
      <c r="P145" s="135">
        <f>O145*H145</f>
        <v>0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119</v>
      </c>
      <c r="AT145" s="137" t="s">
        <v>115</v>
      </c>
      <c r="AU145" s="137" t="s">
        <v>83</v>
      </c>
      <c r="AY145" s="15" t="s">
        <v>112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5" t="s">
        <v>81</v>
      </c>
      <c r="BK145" s="138">
        <f>ROUND(I145*H145,2)</f>
        <v>0</v>
      </c>
      <c r="BL145" s="15" t="s">
        <v>119</v>
      </c>
      <c r="BM145" s="137" t="s">
        <v>164</v>
      </c>
    </row>
    <row r="146" spans="2:65" s="1" customFormat="1">
      <c r="B146" s="30"/>
      <c r="D146" s="139" t="s">
        <v>121</v>
      </c>
      <c r="F146" s="140" t="s">
        <v>163</v>
      </c>
      <c r="I146" s="141"/>
      <c r="L146" s="30"/>
      <c r="M146" s="142"/>
      <c r="T146" s="54"/>
      <c r="AT146" s="15" t="s">
        <v>121</v>
      </c>
      <c r="AU146" s="15" t="s">
        <v>83</v>
      </c>
    </row>
    <row r="147" spans="2:65" s="1" customFormat="1" ht="16.5" customHeight="1">
      <c r="B147" s="30"/>
      <c r="C147" s="126" t="s">
        <v>165</v>
      </c>
      <c r="D147" s="126" t="s">
        <v>115</v>
      </c>
      <c r="E147" s="127" t="s">
        <v>166</v>
      </c>
      <c r="F147" s="128" t="s">
        <v>167</v>
      </c>
      <c r="G147" s="129" t="s">
        <v>168</v>
      </c>
      <c r="H147" s="130">
        <v>1</v>
      </c>
      <c r="I147" s="131"/>
      <c r="J147" s="132">
        <f>ROUND(I147*H147,2)</f>
        <v>0</v>
      </c>
      <c r="K147" s="128" t="s">
        <v>1</v>
      </c>
      <c r="L147" s="30"/>
      <c r="M147" s="133" t="s">
        <v>1</v>
      </c>
      <c r="N147" s="134" t="s">
        <v>38</v>
      </c>
      <c r="P147" s="135">
        <f>O147*H147</f>
        <v>0</v>
      </c>
      <c r="Q147" s="135">
        <v>0</v>
      </c>
      <c r="R147" s="135">
        <f>Q147*H147</f>
        <v>0</v>
      </c>
      <c r="S147" s="135">
        <v>0</v>
      </c>
      <c r="T147" s="136">
        <f>S147*H147</f>
        <v>0</v>
      </c>
      <c r="AR147" s="137" t="s">
        <v>119</v>
      </c>
      <c r="AT147" s="137" t="s">
        <v>115</v>
      </c>
      <c r="AU147" s="137" t="s">
        <v>83</v>
      </c>
      <c r="AY147" s="15" t="s">
        <v>112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5" t="s">
        <v>81</v>
      </c>
      <c r="BK147" s="138">
        <f>ROUND(I147*H147,2)</f>
        <v>0</v>
      </c>
      <c r="BL147" s="15" t="s">
        <v>119</v>
      </c>
      <c r="BM147" s="137" t="s">
        <v>169</v>
      </c>
    </row>
    <row r="148" spans="2:65" s="1" customFormat="1">
      <c r="B148" s="30"/>
      <c r="D148" s="139" t="s">
        <v>121</v>
      </c>
      <c r="F148" s="140" t="s">
        <v>167</v>
      </c>
      <c r="I148" s="141"/>
      <c r="L148" s="30"/>
      <c r="M148" s="142"/>
      <c r="T148" s="54"/>
      <c r="AT148" s="15" t="s">
        <v>121</v>
      </c>
      <c r="AU148" s="15" t="s">
        <v>83</v>
      </c>
    </row>
    <row r="149" spans="2:65" s="11" customFormat="1" ht="22.9" customHeight="1">
      <c r="B149" s="114"/>
      <c r="D149" s="115" t="s">
        <v>72</v>
      </c>
      <c r="E149" s="124" t="s">
        <v>170</v>
      </c>
      <c r="F149" s="124" t="s">
        <v>171</v>
      </c>
      <c r="I149" s="117"/>
      <c r="J149" s="125">
        <f>BK149</f>
        <v>0</v>
      </c>
      <c r="L149" s="114"/>
      <c r="M149" s="119"/>
      <c r="P149" s="120">
        <f>SUM(P150:P175)</f>
        <v>0</v>
      </c>
      <c r="R149" s="120">
        <f>SUM(R150:R175)</f>
        <v>0</v>
      </c>
      <c r="T149" s="121">
        <f>SUM(T150:T175)</f>
        <v>0</v>
      </c>
      <c r="AR149" s="115" t="s">
        <v>83</v>
      </c>
      <c r="AT149" s="122" t="s">
        <v>72</v>
      </c>
      <c r="AU149" s="122" t="s">
        <v>81</v>
      </c>
      <c r="AY149" s="115" t="s">
        <v>112</v>
      </c>
      <c r="BK149" s="123">
        <f>SUM(BK150:BK175)</f>
        <v>0</v>
      </c>
    </row>
    <row r="150" spans="2:65" s="1" customFormat="1" ht="16.5" customHeight="1">
      <c r="B150" s="30"/>
      <c r="C150" s="126" t="s">
        <v>172</v>
      </c>
      <c r="D150" s="126" t="s">
        <v>115</v>
      </c>
      <c r="E150" s="127" t="s">
        <v>173</v>
      </c>
      <c r="F150" s="128" t="s">
        <v>174</v>
      </c>
      <c r="G150" s="129" t="s">
        <v>118</v>
      </c>
      <c r="H150" s="130">
        <v>1</v>
      </c>
      <c r="I150" s="131"/>
      <c r="J150" s="132">
        <f>ROUND(I150*H150,2)</f>
        <v>0</v>
      </c>
      <c r="K150" s="128" t="s">
        <v>1</v>
      </c>
      <c r="L150" s="30"/>
      <c r="M150" s="133" t="s">
        <v>1</v>
      </c>
      <c r="N150" s="134" t="s">
        <v>38</v>
      </c>
      <c r="P150" s="135">
        <f>O150*H150</f>
        <v>0</v>
      </c>
      <c r="Q150" s="135">
        <v>0</v>
      </c>
      <c r="R150" s="135">
        <f>Q150*H150</f>
        <v>0</v>
      </c>
      <c r="S150" s="135">
        <v>0</v>
      </c>
      <c r="T150" s="136">
        <f>S150*H150</f>
        <v>0</v>
      </c>
      <c r="AR150" s="137" t="s">
        <v>119</v>
      </c>
      <c r="AT150" s="137" t="s">
        <v>115</v>
      </c>
      <c r="AU150" s="137" t="s">
        <v>83</v>
      </c>
      <c r="AY150" s="15" t="s">
        <v>112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5" t="s">
        <v>81</v>
      </c>
      <c r="BK150" s="138">
        <f>ROUND(I150*H150,2)</f>
        <v>0</v>
      </c>
      <c r="BL150" s="15" t="s">
        <v>119</v>
      </c>
      <c r="BM150" s="137" t="s">
        <v>175</v>
      </c>
    </row>
    <row r="151" spans="2:65" s="1" customFormat="1">
      <c r="B151" s="30"/>
      <c r="D151" s="139" t="s">
        <v>121</v>
      </c>
      <c r="F151" s="140" t="s">
        <v>174</v>
      </c>
      <c r="I151" s="141"/>
      <c r="L151" s="30"/>
      <c r="M151" s="142"/>
      <c r="T151" s="54"/>
      <c r="AT151" s="15" t="s">
        <v>121</v>
      </c>
      <c r="AU151" s="15" t="s">
        <v>83</v>
      </c>
    </row>
    <row r="152" spans="2:65" s="1" customFormat="1" ht="16.5" customHeight="1">
      <c r="B152" s="30"/>
      <c r="C152" s="126" t="s">
        <v>8</v>
      </c>
      <c r="D152" s="126" t="s">
        <v>115</v>
      </c>
      <c r="E152" s="127" t="s">
        <v>176</v>
      </c>
      <c r="F152" s="128" t="s">
        <v>123</v>
      </c>
      <c r="G152" s="129" t="s">
        <v>118</v>
      </c>
      <c r="H152" s="130">
        <v>1</v>
      </c>
      <c r="I152" s="131"/>
      <c r="J152" s="132">
        <f>ROUND(I152*H152,2)</f>
        <v>0</v>
      </c>
      <c r="K152" s="128" t="s">
        <v>1</v>
      </c>
      <c r="L152" s="30"/>
      <c r="M152" s="133" t="s">
        <v>1</v>
      </c>
      <c r="N152" s="134" t="s">
        <v>38</v>
      </c>
      <c r="P152" s="135">
        <f>O152*H152</f>
        <v>0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119</v>
      </c>
      <c r="AT152" s="137" t="s">
        <v>115</v>
      </c>
      <c r="AU152" s="137" t="s">
        <v>83</v>
      </c>
      <c r="AY152" s="15" t="s">
        <v>112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5" t="s">
        <v>81</v>
      </c>
      <c r="BK152" s="138">
        <f>ROUND(I152*H152,2)</f>
        <v>0</v>
      </c>
      <c r="BL152" s="15" t="s">
        <v>119</v>
      </c>
      <c r="BM152" s="137" t="s">
        <v>177</v>
      </c>
    </row>
    <row r="153" spans="2:65" s="1" customFormat="1">
      <c r="B153" s="30"/>
      <c r="D153" s="139" t="s">
        <v>121</v>
      </c>
      <c r="F153" s="140" t="s">
        <v>123</v>
      </c>
      <c r="I153" s="141"/>
      <c r="L153" s="30"/>
      <c r="M153" s="142"/>
      <c r="T153" s="54"/>
      <c r="AT153" s="15" t="s">
        <v>121</v>
      </c>
      <c r="AU153" s="15" t="s">
        <v>83</v>
      </c>
    </row>
    <row r="154" spans="2:65" s="1" customFormat="1" ht="16.5" customHeight="1">
      <c r="B154" s="30"/>
      <c r="C154" s="126" t="s">
        <v>119</v>
      </c>
      <c r="D154" s="126" t="s">
        <v>115</v>
      </c>
      <c r="E154" s="127" t="s">
        <v>178</v>
      </c>
      <c r="F154" s="128" t="s">
        <v>127</v>
      </c>
      <c r="G154" s="129" t="s">
        <v>118</v>
      </c>
      <c r="H154" s="130">
        <v>18</v>
      </c>
      <c r="I154" s="131"/>
      <c r="J154" s="132">
        <f>ROUND(I154*H154,2)</f>
        <v>0</v>
      </c>
      <c r="K154" s="128" t="s">
        <v>1</v>
      </c>
      <c r="L154" s="30"/>
      <c r="M154" s="133" t="s">
        <v>1</v>
      </c>
      <c r="N154" s="134" t="s">
        <v>38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119</v>
      </c>
      <c r="AT154" s="137" t="s">
        <v>115</v>
      </c>
      <c r="AU154" s="137" t="s">
        <v>83</v>
      </c>
      <c r="AY154" s="15" t="s">
        <v>112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5" t="s">
        <v>81</v>
      </c>
      <c r="BK154" s="138">
        <f>ROUND(I154*H154,2)</f>
        <v>0</v>
      </c>
      <c r="BL154" s="15" t="s">
        <v>119</v>
      </c>
      <c r="BM154" s="137" t="s">
        <v>179</v>
      </c>
    </row>
    <row r="155" spans="2:65" s="1" customFormat="1">
      <c r="B155" s="30"/>
      <c r="D155" s="139" t="s">
        <v>121</v>
      </c>
      <c r="F155" s="140" t="s">
        <v>127</v>
      </c>
      <c r="I155" s="141"/>
      <c r="L155" s="30"/>
      <c r="M155" s="142"/>
      <c r="T155" s="54"/>
      <c r="AT155" s="15" t="s">
        <v>121</v>
      </c>
      <c r="AU155" s="15" t="s">
        <v>83</v>
      </c>
    </row>
    <row r="156" spans="2:65" s="1" customFormat="1" ht="16.5" customHeight="1">
      <c r="B156" s="30"/>
      <c r="C156" s="126" t="s">
        <v>180</v>
      </c>
      <c r="D156" s="126" t="s">
        <v>115</v>
      </c>
      <c r="E156" s="127" t="s">
        <v>181</v>
      </c>
      <c r="F156" s="128" t="s">
        <v>131</v>
      </c>
      <c r="G156" s="129" t="s">
        <v>118</v>
      </c>
      <c r="H156" s="130">
        <v>1</v>
      </c>
      <c r="I156" s="131"/>
      <c r="J156" s="132">
        <f>ROUND(I156*H156,2)</f>
        <v>0</v>
      </c>
      <c r="K156" s="128" t="s">
        <v>1</v>
      </c>
      <c r="L156" s="30"/>
      <c r="M156" s="133" t="s">
        <v>1</v>
      </c>
      <c r="N156" s="134" t="s">
        <v>38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119</v>
      </c>
      <c r="AT156" s="137" t="s">
        <v>115</v>
      </c>
      <c r="AU156" s="137" t="s">
        <v>83</v>
      </c>
      <c r="AY156" s="15" t="s">
        <v>112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5" t="s">
        <v>81</v>
      </c>
      <c r="BK156" s="138">
        <f>ROUND(I156*H156,2)</f>
        <v>0</v>
      </c>
      <c r="BL156" s="15" t="s">
        <v>119</v>
      </c>
      <c r="BM156" s="137" t="s">
        <v>182</v>
      </c>
    </row>
    <row r="157" spans="2:65" s="1" customFormat="1">
      <c r="B157" s="30"/>
      <c r="D157" s="139" t="s">
        <v>121</v>
      </c>
      <c r="F157" s="140" t="s">
        <v>131</v>
      </c>
      <c r="I157" s="141"/>
      <c r="L157" s="30"/>
      <c r="M157" s="142"/>
      <c r="T157" s="54"/>
      <c r="AT157" s="15" t="s">
        <v>121</v>
      </c>
      <c r="AU157" s="15" t="s">
        <v>83</v>
      </c>
    </row>
    <row r="158" spans="2:65" s="1" customFormat="1" ht="16.5" customHeight="1">
      <c r="B158" s="30"/>
      <c r="C158" s="126" t="s">
        <v>183</v>
      </c>
      <c r="D158" s="126" t="s">
        <v>115</v>
      </c>
      <c r="E158" s="127" t="s">
        <v>184</v>
      </c>
      <c r="F158" s="128" t="s">
        <v>135</v>
      </c>
      <c r="G158" s="129" t="s">
        <v>118</v>
      </c>
      <c r="H158" s="130">
        <v>36</v>
      </c>
      <c r="I158" s="131"/>
      <c r="J158" s="132">
        <f>ROUND(I158*H158,2)</f>
        <v>0</v>
      </c>
      <c r="K158" s="128" t="s">
        <v>1</v>
      </c>
      <c r="L158" s="30"/>
      <c r="M158" s="133" t="s">
        <v>1</v>
      </c>
      <c r="N158" s="134" t="s">
        <v>38</v>
      </c>
      <c r="P158" s="135">
        <f>O158*H158</f>
        <v>0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119</v>
      </c>
      <c r="AT158" s="137" t="s">
        <v>115</v>
      </c>
      <c r="AU158" s="137" t="s">
        <v>83</v>
      </c>
      <c r="AY158" s="15" t="s">
        <v>112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5" t="s">
        <v>81</v>
      </c>
      <c r="BK158" s="138">
        <f>ROUND(I158*H158,2)</f>
        <v>0</v>
      </c>
      <c r="BL158" s="15" t="s">
        <v>119</v>
      </c>
      <c r="BM158" s="137" t="s">
        <v>185</v>
      </c>
    </row>
    <row r="159" spans="2:65" s="1" customFormat="1">
      <c r="B159" s="30"/>
      <c r="D159" s="139" t="s">
        <v>121</v>
      </c>
      <c r="F159" s="140" t="s">
        <v>135</v>
      </c>
      <c r="I159" s="141"/>
      <c r="L159" s="30"/>
      <c r="M159" s="142"/>
      <c r="T159" s="54"/>
      <c r="AT159" s="15" t="s">
        <v>121</v>
      </c>
      <c r="AU159" s="15" t="s">
        <v>83</v>
      </c>
    </row>
    <row r="160" spans="2:65" s="1" customFormat="1" ht="16.5" customHeight="1">
      <c r="B160" s="30"/>
      <c r="C160" s="126" t="s">
        <v>186</v>
      </c>
      <c r="D160" s="126" t="s">
        <v>115</v>
      </c>
      <c r="E160" s="127" t="s">
        <v>187</v>
      </c>
      <c r="F160" s="128" t="s">
        <v>188</v>
      </c>
      <c r="G160" s="129" t="s">
        <v>189</v>
      </c>
      <c r="H160" s="130">
        <v>1</v>
      </c>
      <c r="I160" s="131"/>
      <c r="J160" s="132">
        <f>ROUND(I160*H160,2)</f>
        <v>0</v>
      </c>
      <c r="K160" s="128" t="s">
        <v>1</v>
      </c>
      <c r="L160" s="30"/>
      <c r="M160" s="133" t="s">
        <v>1</v>
      </c>
      <c r="N160" s="134" t="s">
        <v>38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119</v>
      </c>
      <c r="AT160" s="137" t="s">
        <v>115</v>
      </c>
      <c r="AU160" s="137" t="s">
        <v>83</v>
      </c>
      <c r="AY160" s="15" t="s">
        <v>112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5" t="s">
        <v>81</v>
      </c>
      <c r="BK160" s="138">
        <f>ROUND(I160*H160,2)</f>
        <v>0</v>
      </c>
      <c r="BL160" s="15" t="s">
        <v>119</v>
      </c>
      <c r="BM160" s="137" t="s">
        <v>190</v>
      </c>
    </row>
    <row r="161" spans="2:65" s="1" customFormat="1">
      <c r="B161" s="30"/>
      <c r="D161" s="139" t="s">
        <v>121</v>
      </c>
      <c r="F161" s="140" t="s">
        <v>188</v>
      </c>
      <c r="I161" s="141"/>
      <c r="L161" s="30"/>
      <c r="M161" s="142"/>
      <c r="T161" s="54"/>
      <c r="AT161" s="15" t="s">
        <v>121</v>
      </c>
      <c r="AU161" s="15" t="s">
        <v>83</v>
      </c>
    </row>
    <row r="162" spans="2:65" s="1" customFormat="1" ht="16.5" customHeight="1">
      <c r="B162" s="30"/>
      <c r="C162" s="126" t="s">
        <v>191</v>
      </c>
      <c r="D162" s="126" t="s">
        <v>115</v>
      </c>
      <c r="E162" s="127" t="s">
        <v>192</v>
      </c>
      <c r="F162" s="128" t="s">
        <v>193</v>
      </c>
      <c r="G162" s="129" t="s">
        <v>118</v>
      </c>
      <c r="H162" s="130">
        <v>4</v>
      </c>
      <c r="I162" s="131"/>
      <c r="J162" s="132">
        <f>ROUND(I162*H162,2)</f>
        <v>0</v>
      </c>
      <c r="K162" s="128" t="s">
        <v>1</v>
      </c>
      <c r="L162" s="30"/>
      <c r="M162" s="133" t="s">
        <v>1</v>
      </c>
      <c r="N162" s="134" t="s">
        <v>38</v>
      </c>
      <c r="P162" s="135">
        <f>O162*H162</f>
        <v>0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119</v>
      </c>
      <c r="AT162" s="137" t="s">
        <v>115</v>
      </c>
      <c r="AU162" s="137" t="s">
        <v>83</v>
      </c>
      <c r="AY162" s="15" t="s">
        <v>112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5" t="s">
        <v>81</v>
      </c>
      <c r="BK162" s="138">
        <f>ROUND(I162*H162,2)</f>
        <v>0</v>
      </c>
      <c r="BL162" s="15" t="s">
        <v>119</v>
      </c>
      <c r="BM162" s="137" t="s">
        <v>194</v>
      </c>
    </row>
    <row r="163" spans="2:65" s="1" customFormat="1">
      <c r="B163" s="30"/>
      <c r="D163" s="139" t="s">
        <v>121</v>
      </c>
      <c r="F163" s="140" t="s">
        <v>193</v>
      </c>
      <c r="I163" s="141"/>
      <c r="L163" s="30"/>
      <c r="M163" s="142"/>
      <c r="T163" s="54"/>
      <c r="AT163" s="15" t="s">
        <v>121</v>
      </c>
      <c r="AU163" s="15" t="s">
        <v>83</v>
      </c>
    </row>
    <row r="164" spans="2:65" s="1" customFormat="1" ht="16.5" customHeight="1">
      <c r="B164" s="30"/>
      <c r="C164" s="126" t="s">
        <v>7</v>
      </c>
      <c r="D164" s="126" t="s">
        <v>115</v>
      </c>
      <c r="E164" s="127" t="s">
        <v>195</v>
      </c>
      <c r="F164" s="128" t="s">
        <v>196</v>
      </c>
      <c r="G164" s="129" t="s">
        <v>118</v>
      </c>
      <c r="H164" s="130">
        <v>1</v>
      </c>
      <c r="I164" s="131"/>
      <c r="J164" s="132">
        <f>ROUND(I164*H164,2)</f>
        <v>0</v>
      </c>
      <c r="K164" s="128" t="s">
        <v>1</v>
      </c>
      <c r="L164" s="30"/>
      <c r="M164" s="133" t="s">
        <v>1</v>
      </c>
      <c r="N164" s="134" t="s">
        <v>38</v>
      </c>
      <c r="P164" s="135">
        <f>O164*H164</f>
        <v>0</v>
      </c>
      <c r="Q164" s="135">
        <v>0</v>
      </c>
      <c r="R164" s="135">
        <f>Q164*H164</f>
        <v>0</v>
      </c>
      <c r="S164" s="135">
        <v>0</v>
      </c>
      <c r="T164" s="136">
        <f>S164*H164</f>
        <v>0</v>
      </c>
      <c r="AR164" s="137" t="s">
        <v>119</v>
      </c>
      <c r="AT164" s="137" t="s">
        <v>115</v>
      </c>
      <c r="AU164" s="137" t="s">
        <v>83</v>
      </c>
      <c r="AY164" s="15" t="s">
        <v>112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5" t="s">
        <v>81</v>
      </c>
      <c r="BK164" s="138">
        <f>ROUND(I164*H164,2)</f>
        <v>0</v>
      </c>
      <c r="BL164" s="15" t="s">
        <v>119</v>
      </c>
      <c r="BM164" s="137" t="s">
        <v>197</v>
      </c>
    </row>
    <row r="165" spans="2:65" s="1" customFormat="1">
      <c r="B165" s="30"/>
      <c r="D165" s="139" t="s">
        <v>121</v>
      </c>
      <c r="F165" s="140" t="s">
        <v>196</v>
      </c>
      <c r="I165" s="141"/>
      <c r="L165" s="30"/>
      <c r="M165" s="142"/>
      <c r="T165" s="54"/>
      <c r="AT165" s="15" t="s">
        <v>121</v>
      </c>
      <c r="AU165" s="15" t="s">
        <v>83</v>
      </c>
    </row>
    <row r="166" spans="2:65" s="1" customFormat="1" ht="16.5" customHeight="1">
      <c r="B166" s="30"/>
      <c r="C166" s="126" t="s">
        <v>198</v>
      </c>
      <c r="D166" s="126" t="s">
        <v>115</v>
      </c>
      <c r="E166" s="127" t="s">
        <v>199</v>
      </c>
      <c r="F166" s="128" t="s">
        <v>200</v>
      </c>
      <c r="G166" s="129" t="s">
        <v>118</v>
      </c>
      <c r="H166" s="130">
        <v>1</v>
      </c>
      <c r="I166" s="131"/>
      <c r="J166" s="132">
        <f>ROUND(I166*H166,2)</f>
        <v>0</v>
      </c>
      <c r="K166" s="128" t="s">
        <v>1</v>
      </c>
      <c r="L166" s="30"/>
      <c r="M166" s="133" t="s">
        <v>1</v>
      </c>
      <c r="N166" s="134" t="s">
        <v>38</v>
      </c>
      <c r="P166" s="135">
        <f>O166*H166</f>
        <v>0</v>
      </c>
      <c r="Q166" s="135">
        <v>0</v>
      </c>
      <c r="R166" s="135">
        <f>Q166*H166</f>
        <v>0</v>
      </c>
      <c r="S166" s="135">
        <v>0</v>
      </c>
      <c r="T166" s="136">
        <f>S166*H166</f>
        <v>0</v>
      </c>
      <c r="AR166" s="137" t="s">
        <v>119</v>
      </c>
      <c r="AT166" s="137" t="s">
        <v>115</v>
      </c>
      <c r="AU166" s="137" t="s">
        <v>83</v>
      </c>
      <c r="AY166" s="15" t="s">
        <v>112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5" t="s">
        <v>81</v>
      </c>
      <c r="BK166" s="138">
        <f>ROUND(I166*H166,2)</f>
        <v>0</v>
      </c>
      <c r="BL166" s="15" t="s">
        <v>119</v>
      </c>
      <c r="BM166" s="137" t="s">
        <v>201</v>
      </c>
    </row>
    <row r="167" spans="2:65" s="1" customFormat="1">
      <c r="B167" s="30"/>
      <c r="D167" s="139" t="s">
        <v>121</v>
      </c>
      <c r="F167" s="140" t="s">
        <v>200</v>
      </c>
      <c r="I167" s="141"/>
      <c r="L167" s="30"/>
      <c r="M167" s="142"/>
      <c r="T167" s="54"/>
      <c r="AT167" s="15" t="s">
        <v>121</v>
      </c>
      <c r="AU167" s="15" t="s">
        <v>83</v>
      </c>
    </row>
    <row r="168" spans="2:65" s="1" customFormat="1" ht="16.5" customHeight="1">
      <c r="B168" s="30"/>
      <c r="C168" s="126" t="s">
        <v>202</v>
      </c>
      <c r="D168" s="126" t="s">
        <v>115</v>
      </c>
      <c r="E168" s="127" t="s">
        <v>203</v>
      </c>
      <c r="F168" s="128" t="s">
        <v>204</v>
      </c>
      <c r="G168" s="129" t="s">
        <v>118</v>
      </c>
      <c r="H168" s="130">
        <v>1</v>
      </c>
      <c r="I168" s="131"/>
      <c r="J168" s="132">
        <f>ROUND(I168*H168,2)</f>
        <v>0</v>
      </c>
      <c r="K168" s="128" t="s">
        <v>1</v>
      </c>
      <c r="L168" s="30"/>
      <c r="M168" s="133" t="s">
        <v>1</v>
      </c>
      <c r="N168" s="134" t="s">
        <v>38</v>
      </c>
      <c r="P168" s="135">
        <f>O168*H168</f>
        <v>0</v>
      </c>
      <c r="Q168" s="135">
        <v>0</v>
      </c>
      <c r="R168" s="135">
        <f>Q168*H168</f>
        <v>0</v>
      </c>
      <c r="S168" s="135">
        <v>0</v>
      </c>
      <c r="T168" s="136">
        <f>S168*H168</f>
        <v>0</v>
      </c>
      <c r="AR168" s="137" t="s">
        <v>119</v>
      </c>
      <c r="AT168" s="137" t="s">
        <v>115</v>
      </c>
      <c r="AU168" s="137" t="s">
        <v>83</v>
      </c>
      <c r="AY168" s="15" t="s">
        <v>112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5" t="s">
        <v>81</v>
      </c>
      <c r="BK168" s="138">
        <f>ROUND(I168*H168,2)</f>
        <v>0</v>
      </c>
      <c r="BL168" s="15" t="s">
        <v>119</v>
      </c>
      <c r="BM168" s="137" t="s">
        <v>205</v>
      </c>
    </row>
    <row r="169" spans="2:65" s="1" customFormat="1">
      <c r="B169" s="30"/>
      <c r="D169" s="139" t="s">
        <v>121</v>
      </c>
      <c r="F169" s="140" t="s">
        <v>204</v>
      </c>
      <c r="I169" s="141"/>
      <c r="L169" s="30"/>
      <c r="M169" s="142"/>
      <c r="T169" s="54"/>
      <c r="AT169" s="15" t="s">
        <v>121</v>
      </c>
      <c r="AU169" s="15" t="s">
        <v>83</v>
      </c>
    </row>
    <row r="170" spans="2:65" s="1" customFormat="1" ht="16.5" customHeight="1">
      <c r="B170" s="30"/>
      <c r="C170" s="126" t="s">
        <v>206</v>
      </c>
      <c r="D170" s="126" t="s">
        <v>115</v>
      </c>
      <c r="E170" s="127" t="s">
        <v>207</v>
      </c>
      <c r="F170" s="128" t="s">
        <v>159</v>
      </c>
      <c r="G170" s="129" t="s">
        <v>118</v>
      </c>
      <c r="H170" s="130">
        <v>1</v>
      </c>
      <c r="I170" s="131"/>
      <c r="J170" s="132">
        <f>ROUND(I170*H170,2)</f>
        <v>0</v>
      </c>
      <c r="K170" s="128" t="s">
        <v>1</v>
      </c>
      <c r="L170" s="30"/>
      <c r="M170" s="133" t="s">
        <v>1</v>
      </c>
      <c r="N170" s="134" t="s">
        <v>38</v>
      </c>
      <c r="P170" s="135">
        <f>O170*H170</f>
        <v>0</v>
      </c>
      <c r="Q170" s="135">
        <v>0</v>
      </c>
      <c r="R170" s="135">
        <f>Q170*H170</f>
        <v>0</v>
      </c>
      <c r="S170" s="135">
        <v>0</v>
      </c>
      <c r="T170" s="136">
        <f>S170*H170</f>
        <v>0</v>
      </c>
      <c r="AR170" s="137" t="s">
        <v>119</v>
      </c>
      <c r="AT170" s="137" t="s">
        <v>115</v>
      </c>
      <c r="AU170" s="137" t="s">
        <v>83</v>
      </c>
      <c r="AY170" s="15" t="s">
        <v>112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5" t="s">
        <v>81</v>
      </c>
      <c r="BK170" s="138">
        <f>ROUND(I170*H170,2)</f>
        <v>0</v>
      </c>
      <c r="BL170" s="15" t="s">
        <v>119</v>
      </c>
      <c r="BM170" s="137" t="s">
        <v>208</v>
      </c>
    </row>
    <row r="171" spans="2:65" s="1" customFormat="1">
      <c r="B171" s="30"/>
      <c r="D171" s="139" t="s">
        <v>121</v>
      </c>
      <c r="F171" s="140" t="s">
        <v>159</v>
      </c>
      <c r="I171" s="141"/>
      <c r="L171" s="30"/>
      <c r="M171" s="142"/>
      <c r="T171" s="54"/>
      <c r="AT171" s="15" t="s">
        <v>121</v>
      </c>
      <c r="AU171" s="15" t="s">
        <v>83</v>
      </c>
    </row>
    <row r="172" spans="2:65" s="1" customFormat="1" ht="16.5" customHeight="1">
      <c r="B172" s="30"/>
      <c r="C172" s="126" t="s">
        <v>209</v>
      </c>
      <c r="D172" s="126" t="s">
        <v>115</v>
      </c>
      <c r="E172" s="127" t="s">
        <v>210</v>
      </c>
      <c r="F172" s="128" t="s">
        <v>163</v>
      </c>
      <c r="G172" s="129" t="s">
        <v>118</v>
      </c>
      <c r="H172" s="130">
        <v>1</v>
      </c>
      <c r="I172" s="131"/>
      <c r="J172" s="132">
        <f>ROUND(I172*H172,2)</f>
        <v>0</v>
      </c>
      <c r="K172" s="128" t="s">
        <v>1</v>
      </c>
      <c r="L172" s="30"/>
      <c r="M172" s="133" t="s">
        <v>1</v>
      </c>
      <c r="N172" s="134" t="s">
        <v>38</v>
      </c>
      <c r="P172" s="135">
        <f>O172*H172</f>
        <v>0</v>
      </c>
      <c r="Q172" s="135">
        <v>0</v>
      </c>
      <c r="R172" s="135">
        <f>Q172*H172</f>
        <v>0</v>
      </c>
      <c r="S172" s="135">
        <v>0</v>
      </c>
      <c r="T172" s="136">
        <f>S172*H172</f>
        <v>0</v>
      </c>
      <c r="AR172" s="137" t="s">
        <v>119</v>
      </c>
      <c r="AT172" s="137" t="s">
        <v>115</v>
      </c>
      <c r="AU172" s="137" t="s">
        <v>83</v>
      </c>
      <c r="AY172" s="15" t="s">
        <v>112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5" t="s">
        <v>81</v>
      </c>
      <c r="BK172" s="138">
        <f>ROUND(I172*H172,2)</f>
        <v>0</v>
      </c>
      <c r="BL172" s="15" t="s">
        <v>119</v>
      </c>
      <c r="BM172" s="137" t="s">
        <v>211</v>
      </c>
    </row>
    <row r="173" spans="2:65" s="1" customFormat="1">
      <c r="B173" s="30"/>
      <c r="D173" s="139" t="s">
        <v>121</v>
      </c>
      <c r="F173" s="140" t="s">
        <v>163</v>
      </c>
      <c r="I173" s="141"/>
      <c r="L173" s="30"/>
      <c r="M173" s="142"/>
      <c r="T173" s="54"/>
      <c r="AT173" s="15" t="s">
        <v>121</v>
      </c>
      <c r="AU173" s="15" t="s">
        <v>83</v>
      </c>
    </row>
    <row r="174" spans="2:65" s="1" customFormat="1" ht="16.5" customHeight="1">
      <c r="B174" s="30"/>
      <c r="C174" s="126" t="s">
        <v>212</v>
      </c>
      <c r="D174" s="126" t="s">
        <v>115</v>
      </c>
      <c r="E174" s="127" t="s">
        <v>213</v>
      </c>
      <c r="F174" s="128" t="s">
        <v>167</v>
      </c>
      <c r="G174" s="129" t="s">
        <v>118</v>
      </c>
      <c r="H174" s="130">
        <v>1</v>
      </c>
      <c r="I174" s="131"/>
      <c r="J174" s="132">
        <f>ROUND(I174*H174,2)</f>
        <v>0</v>
      </c>
      <c r="K174" s="128" t="s">
        <v>1</v>
      </c>
      <c r="L174" s="30"/>
      <c r="M174" s="133" t="s">
        <v>1</v>
      </c>
      <c r="N174" s="134" t="s">
        <v>38</v>
      </c>
      <c r="P174" s="135">
        <f>O174*H174</f>
        <v>0</v>
      </c>
      <c r="Q174" s="135">
        <v>0</v>
      </c>
      <c r="R174" s="135">
        <f>Q174*H174</f>
        <v>0</v>
      </c>
      <c r="S174" s="135">
        <v>0</v>
      </c>
      <c r="T174" s="136">
        <f>S174*H174</f>
        <v>0</v>
      </c>
      <c r="AR174" s="137" t="s">
        <v>119</v>
      </c>
      <c r="AT174" s="137" t="s">
        <v>115</v>
      </c>
      <c r="AU174" s="137" t="s">
        <v>83</v>
      </c>
      <c r="AY174" s="15" t="s">
        <v>112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5" t="s">
        <v>81</v>
      </c>
      <c r="BK174" s="138">
        <f>ROUND(I174*H174,2)</f>
        <v>0</v>
      </c>
      <c r="BL174" s="15" t="s">
        <v>119</v>
      </c>
      <c r="BM174" s="137" t="s">
        <v>214</v>
      </c>
    </row>
    <row r="175" spans="2:65" s="1" customFormat="1">
      <c r="B175" s="30"/>
      <c r="D175" s="139" t="s">
        <v>121</v>
      </c>
      <c r="F175" s="140" t="s">
        <v>167</v>
      </c>
      <c r="I175" s="141"/>
      <c r="L175" s="30"/>
      <c r="M175" s="142"/>
      <c r="T175" s="54"/>
      <c r="AT175" s="15" t="s">
        <v>121</v>
      </c>
      <c r="AU175" s="15" t="s">
        <v>83</v>
      </c>
    </row>
    <row r="176" spans="2:65" s="11" customFormat="1" ht="22.9" customHeight="1">
      <c r="B176" s="114"/>
      <c r="D176" s="115" t="s">
        <v>72</v>
      </c>
      <c r="E176" s="124" t="s">
        <v>215</v>
      </c>
      <c r="F176" s="124" t="s">
        <v>216</v>
      </c>
      <c r="I176" s="117"/>
      <c r="J176" s="125">
        <f>BK176</f>
        <v>0</v>
      </c>
      <c r="L176" s="114"/>
      <c r="M176" s="119"/>
      <c r="P176" s="120">
        <f>SUM(P177:P187)</f>
        <v>0</v>
      </c>
      <c r="R176" s="120">
        <f>SUM(R177:R187)</f>
        <v>0</v>
      </c>
      <c r="T176" s="121">
        <f>SUM(T177:T187)</f>
        <v>0</v>
      </c>
      <c r="AR176" s="115" t="s">
        <v>83</v>
      </c>
      <c r="AT176" s="122" t="s">
        <v>72</v>
      </c>
      <c r="AU176" s="122" t="s">
        <v>81</v>
      </c>
      <c r="AY176" s="115" t="s">
        <v>112</v>
      </c>
      <c r="BK176" s="123">
        <f>SUM(BK177:BK187)</f>
        <v>0</v>
      </c>
    </row>
    <row r="177" spans="2:65" s="1" customFormat="1" ht="16.5" customHeight="1">
      <c r="B177" s="30"/>
      <c r="C177" s="126" t="s">
        <v>217</v>
      </c>
      <c r="D177" s="126" t="s">
        <v>115</v>
      </c>
      <c r="E177" s="127" t="s">
        <v>218</v>
      </c>
      <c r="F177" s="128" t="s">
        <v>219</v>
      </c>
      <c r="G177" s="129" t="s">
        <v>118</v>
      </c>
      <c r="H177" s="130">
        <v>8</v>
      </c>
      <c r="I177" s="131"/>
      <c r="J177" s="132">
        <f>ROUND(I177*H177,2)</f>
        <v>0</v>
      </c>
      <c r="K177" s="128" t="s">
        <v>1</v>
      </c>
      <c r="L177" s="30"/>
      <c r="M177" s="133" t="s">
        <v>1</v>
      </c>
      <c r="N177" s="134" t="s">
        <v>38</v>
      </c>
      <c r="P177" s="135">
        <f>O177*H177</f>
        <v>0</v>
      </c>
      <c r="Q177" s="135">
        <v>0</v>
      </c>
      <c r="R177" s="135">
        <f>Q177*H177</f>
        <v>0</v>
      </c>
      <c r="S177" s="135">
        <v>0</v>
      </c>
      <c r="T177" s="136">
        <f>S177*H177</f>
        <v>0</v>
      </c>
      <c r="AR177" s="137" t="s">
        <v>119</v>
      </c>
      <c r="AT177" s="137" t="s">
        <v>115</v>
      </c>
      <c r="AU177" s="137" t="s">
        <v>83</v>
      </c>
      <c r="AY177" s="15" t="s">
        <v>112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5" t="s">
        <v>81</v>
      </c>
      <c r="BK177" s="138">
        <f>ROUND(I177*H177,2)</f>
        <v>0</v>
      </c>
      <c r="BL177" s="15" t="s">
        <v>119</v>
      </c>
      <c r="BM177" s="137" t="s">
        <v>220</v>
      </c>
    </row>
    <row r="178" spans="2:65" s="1" customFormat="1">
      <c r="B178" s="30"/>
      <c r="D178" s="139" t="s">
        <v>121</v>
      </c>
      <c r="F178" s="140" t="s">
        <v>219</v>
      </c>
      <c r="I178" s="141"/>
      <c r="L178" s="30"/>
      <c r="M178" s="142"/>
      <c r="T178" s="54"/>
      <c r="AT178" s="15" t="s">
        <v>121</v>
      </c>
      <c r="AU178" s="15" t="s">
        <v>83</v>
      </c>
    </row>
    <row r="179" spans="2:65" s="1" customFormat="1" ht="21.75" customHeight="1">
      <c r="B179" s="30"/>
      <c r="C179" s="126" t="s">
        <v>221</v>
      </c>
      <c r="D179" s="126" t="s">
        <v>115</v>
      </c>
      <c r="E179" s="127" t="s">
        <v>222</v>
      </c>
      <c r="F179" s="128" t="s">
        <v>223</v>
      </c>
      <c r="G179" s="129" t="s">
        <v>118</v>
      </c>
      <c r="H179" s="130">
        <v>1</v>
      </c>
      <c r="I179" s="131"/>
      <c r="J179" s="132">
        <f>ROUND(I179*H179,2)</f>
        <v>0</v>
      </c>
      <c r="K179" s="128" t="s">
        <v>1</v>
      </c>
      <c r="L179" s="30"/>
      <c r="M179" s="133" t="s">
        <v>1</v>
      </c>
      <c r="N179" s="134" t="s">
        <v>38</v>
      </c>
      <c r="P179" s="135">
        <f>O179*H179</f>
        <v>0</v>
      </c>
      <c r="Q179" s="135">
        <v>0</v>
      </c>
      <c r="R179" s="135">
        <f>Q179*H179</f>
        <v>0</v>
      </c>
      <c r="S179" s="135">
        <v>0</v>
      </c>
      <c r="T179" s="136">
        <f>S179*H179</f>
        <v>0</v>
      </c>
      <c r="AR179" s="137" t="s">
        <v>119</v>
      </c>
      <c r="AT179" s="137" t="s">
        <v>115</v>
      </c>
      <c r="AU179" s="137" t="s">
        <v>83</v>
      </c>
      <c r="AY179" s="15" t="s">
        <v>112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5" t="s">
        <v>81</v>
      </c>
      <c r="BK179" s="138">
        <f>ROUND(I179*H179,2)</f>
        <v>0</v>
      </c>
      <c r="BL179" s="15" t="s">
        <v>119</v>
      </c>
      <c r="BM179" s="137" t="s">
        <v>224</v>
      </c>
    </row>
    <row r="180" spans="2:65" s="1" customFormat="1">
      <c r="B180" s="30"/>
      <c r="D180" s="139" t="s">
        <v>121</v>
      </c>
      <c r="F180" s="140" t="s">
        <v>223</v>
      </c>
      <c r="I180" s="141"/>
      <c r="L180" s="30"/>
      <c r="M180" s="142"/>
      <c r="T180" s="54"/>
      <c r="AT180" s="15" t="s">
        <v>121</v>
      </c>
      <c r="AU180" s="15" t="s">
        <v>83</v>
      </c>
    </row>
    <row r="181" spans="2:65" s="1" customFormat="1" ht="16.5" customHeight="1">
      <c r="B181" s="30"/>
      <c r="C181" s="126" t="s">
        <v>225</v>
      </c>
      <c r="D181" s="126" t="s">
        <v>115</v>
      </c>
      <c r="E181" s="127" t="s">
        <v>226</v>
      </c>
      <c r="F181" s="128" t="s">
        <v>227</v>
      </c>
      <c r="G181" s="129" t="s">
        <v>118</v>
      </c>
      <c r="H181" s="130">
        <v>3</v>
      </c>
      <c r="I181" s="131"/>
      <c r="J181" s="132">
        <f>ROUND(I181*H181,2)</f>
        <v>0</v>
      </c>
      <c r="K181" s="128" t="s">
        <v>1</v>
      </c>
      <c r="L181" s="30"/>
      <c r="M181" s="133" t="s">
        <v>1</v>
      </c>
      <c r="N181" s="134" t="s">
        <v>38</v>
      </c>
      <c r="P181" s="135">
        <f>O181*H181</f>
        <v>0</v>
      </c>
      <c r="Q181" s="135">
        <v>0</v>
      </c>
      <c r="R181" s="135">
        <f>Q181*H181</f>
        <v>0</v>
      </c>
      <c r="S181" s="135">
        <v>0</v>
      </c>
      <c r="T181" s="136">
        <f>S181*H181</f>
        <v>0</v>
      </c>
      <c r="AR181" s="137" t="s">
        <v>119</v>
      </c>
      <c r="AT181" s="137" t="s">
        <v>115</v>
      </c>
      <c r="AU181" s="137" t="s">
        <v>83</v>
      </c>
      <c r="AY181" s="15" t="s">
        <v>112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5" t="s">
        <v>81</v>
      </c>
      <c r="BK181" s="138">
        <f>ROUND(I181*H181,2)</f>
        <v>0</v>
      </c>
      <c r="BL181" s="15" t="s">
        <v>119</v>
      </c>
      <c r="BM181" s="137" t="s">
        <v>228</v>
      </c>
    </row>
    <row r="182" spans="2:65" s="1" customFormat="1">
      <c r="B182" s="30"/>
      <c r="D182" s="139" t="s">
        <v>121</v>
      </c>
      <c r="F182" s="140" t="s">
        <v>227</v>
      </c>
      <c r="I182" s="141"/>
      <c r="L182" s="30"/>
      <c r="M182" s="142"/>
      <c r="T182" s="54"/>
      <c r="AT182" s="15" t="s">
        <v>121</v>
      </c>
      <c r="AU182" s="15" t="s">
        <v>83</v>
      </c>
    </row>
    <row r="183" spans="2:65" s="12" customFormat="1">
      <c r="B183" s="143"/>
      <c r="D183" s="139" t="s">
        <v>229</v>
      </c>
      <c r="E183" s="144" t="s">
        <v>1</v>
      </c>
      <c r="F183" s="145" t="s">
        <v>230</v>
      </c>
      <c r="H183" s="144" t="s">
        <v>1</v>
      </c>
      <c r="I183" s="146"/>
      <c r="L183" s="143"/>
      <c r="M183" s="147"/>
      <c r="T183" s="148"/>
      <c r="AT183" s="144" t="s">
        <v>229</v>
      </c>
      <c r="AU183" s="144" t="s">
        <v>83</v>
      </c>
      <c r="AV183" s="12" t="s">
        <v>81</v>
      </c>
      <c r="AW183" s="12" t="s">
        <v>30</v>
      </c>
      <c r="AX183" s="12" t="s">
        <v>73</v>
      </c>
      <c r="AY183" s="144" t="s">
        <v>112</v>
      </c>
    </row>
    <row r="184" spans="2:65" s="13" customFormat="1">
      <c r="B184" s="149"/>
      <c r="D184" s="139" t="s">
        <v>229</v>
      </c>
      <c r="E184" s="150" t="s">
        <v>1</v>
      </c>
      <c r="F184" s="151" t="s">
        <v>125</v>
      </c>
      <c r="H184" s="152">
        <v>3</v>
      </c>
      <c r="I184" s="153"/>
      <c r="L184" s="149"/>
      <c r="M184" s="154"/>
      <c r="T184" s="155"/>
      <c r="AT184" s="150" t="s">
        <v>229</v>
      </c>
      <c r="AU184" s="150" t="s">
        <v>83</v>
      </c>
      <c r="AV184" s="13" t="s">
        <v>83</v>
      </c>
      <c r="AW184" s="13" t="s">
        <v>30</v>
      </c>
      <c r="AX184" s="13" t="s">
        <v>81</v>
      </c>
      <c r="AY184" s="150" t="s">
        <v>112</v>
      </c>
    </row>
    <row r="185" spans="2:65" s="1" customFormat="1" ht="16.5" customHeight="1">
      <c r="B185" s="30"/>
      <c r="C185" s="126" t="s">
        <v>231</v>
      </c>
      <c r="D185" s="126" t="s">
        <v>115</v>
      </c>
      <c r="E185" s="127" t="s">
        <v>232</v>
      </c>
      <c r="F185" s="128" t="s">
        <v>235</v>
      </c>
      <c r="G185" s="129" t="s">
        <v>118</v>
      </c>
      <c r="H185" s="130">
        <v>1</v>
      </c>
      <c r="I185" s="131"/>
      <c r="J185" s="132">
        <f>ROUND(I185*H185,2)</f>
        <v>0</v>
      </c>
      <c r="K185" s="128" t="s">
        <v>1</v>
      </c>
      <c r="L185" s="30"/>
      <c r="M185" s="133" t="s">
        <v>1</v>
      </c>
      <c r="N185" s="134" t="s">
        <v>38</v>
      </c>
      <c r="P185" s="135">
        <f>O185*H185</f>
        <v>0</v>
      </c>
      <c r="Q185" s="135">
        <v>0</v>
      </c>
      <c r="R185" s="135">
        <f>Q185*H185</f>
        <v>0</v>
      </c>
      <c r="S185" s="135">
        <v>0</v>
      </c>
      <c r="T185" s="136">
        <f>S185*H185</f>
        <v>0</v>
      </c>
      <c r="AR185" s="137" t="s">
        <v>119</v>
      </c>
      <c r="AT185" s="137" t="s">
        <v>115</v>
      </c>
      <c r="AU185" s="137" t="s">
        <v>83</v>
      </c>
      <c r="AY185" s="15" t="s">
        <v>112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5" t="s">
        <v>81</v>
      </c>
      <c r="BK185" s="138">
        <f>ROUND(I185*H185,2)</f>
        <v>0</v>
      </c>
      <c r="BL185" s="15" t="s">
        <v>119</v>
      </c>
      <c r="BM185" s="137" t="s">
        <v>233</v>
      </c>
    </row>
    <row r="186" spans="2:65" s="1" customFormat="1">
      <c r="B186" s="30"/>
      <c r="D186" s="139" t="s">
        <v>121</v>
      </c>
      <c r="F186" s="140" t="s">
        <v>235</v>
      </c>
      <c r="I186" s="141"/>
      <c r="L186" s="30"/>
      <c r="M186" s="142"/>
      <c r="T186" s="54"/>
      <c r="AT186" s="15" t="s">
        <v>121</v>
      </c>
      <c r="AU186" s="15" t="s">
        <v>83</v>
      </c>
    </row>
    <row r="187" spans="2:65" s="13" customFormat="1">
      <c r="B187" s="149"/>
      <c r="D187" s="139" t="s">
        <v>229</v>
      </c>
      <c r="E187" s="150" t="s">
        <v>1</v>
      </c>
      <c r="F187" s="151" t="s">
        <v>234</v>
      </c>
      <c r="H187" s="152">
        <v>1</v>
      </c>
      <c r="I187" s="153"/>
      <c r="L187" s="149"/>
      <c r="M187" s="156"/>
      <c r="N187" s="157"/>
      <c r="O187" s="157"/>
      <c r="P187" s="157"/>
      <c r="Q187" s="157"/>
      <c r="R187" s="157"/>
      <c r="S187" s="157"/>
      <c r="T187" s="158"/>
      <c r="AT187" s="150" t="s">
        <v>229</v>
      </c>
      <c r="AU187" s="150" t="s">
        <v>83</v>
      </c>
      <c r="AV187" s="13" t="s">
        <v>83</v>
      </c>
      <c r="AW187" s="13" t="s">
        <v>30</v>
      </c>
      <c r="AX187" s="13" t="s">
        <v>81</v>
      </c>
      <c r="AY187" s="150" t="s">
        <v>112</v>
      </c>
    </row>
    <row r="188" spans="2:65" s="1" customFormat="1" ht="6.95" customHeight="1">
      <c r="B188" s="42"/>
      <c r="C188" s="43"/>
      <c r="D188" s="43"/>
      <c r="E188" s="43"/>
      <c r="F188" s="43"/>
      <c r="G188" s="43"/>
      <c r="H188" s="43"/>
      <c r="I188" s="43"/>
      <c r="J188" s="43"/>
      <c r="K188" s="43"/>
      <c r="L188" s="30"/>
    </row>
  </sheetData>
  <sheetProtection algorithmName="SHA-512" hashValue="MsSPzNA7N38Bi59ywgGn2+MkDLC+mwkDsloeb2oHQjqtp9yWSz/NKHFiPt/38PdIzwVWZ9NpoXx8HAnTsS6QVw==" saltValue="EkGH5Tu+cpJgoip627WRdQ==" spinCount="100000" sheet="1" objects="1" scenarios="1" formatColumns="0" formatRows="0" autoFilter="0"/>
  <autoFilter ref="C119:K187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D.1.1.1 - Montáž a dodávk...</vt:lpstr>
      <vt:lpstr>'D.1.1.1 - Montáž a dodávk...'!Názvy_tisku</vt:lpstr>
      <vt:lpstr>'Rekapitulace stavby'!Názvy_tisku</vt:lpstr>
      <vt:lpstr>'D.1.1.1 - Montáž a dodávk...'!Oblast_tisku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2023-06-14T11:07:41Z</dcterms:created>
  <dcterms:modified xsi:type="dcterms:W3CDTF">2023-06-14T11:20:35Z</dcterms:modified>
</cp:coreProperties>
</file>